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CPP Vranov\Stavba\CD\"/>
    </mc:Choice>
  </mc:AlternateContent>
  <bookViews>
    <workbookView xWindow="0" yWindow="0" windowWidth="13590" windowHeight="7605" activeTab="4"/>
  </bookViews>
  <sheets>
    <sheet name="Rekapitulácia" sheetId="1" r:id="rId1"/>
    <sheet name="Krycí list stavby" sheetId="2" r:id="rId2"/>
    <sheet name="Kryci_list 10373" sheetId="3" r:id="rId3"/>
    <sheet name="Rekap 10373" sheetId="4" r:id="rId4"/>
    <sheet name="SO 10373" sheetId="5" r:id="rId5"/>
  </sheets>
  <definedNames>
    <definedName name="_xlnm.Print_Titles" localSheetId="3">'Rekap 10373'!$9:$9</definedName>
    <definedName name="_xlnm.Print_Titles" localSheetId="4">'SO 10373'!$8:$8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8" i="2"/>
  <c r="J17" i="2"/>
  <c r="J16" i="2"/>
  <c r="E16" i="2"/>
  <c r="F8" i="1"/>
  <c r="E8" i="1"/>
  <c r="D8" i="1"/>
  <c r="E7" i="1"/>
  <c r="J17" i="3"/>
  <c r="K7" i="1"/>
  <c r="J30" i="3"/>
  <c r="I30" i="3"/>
  <c r="Z76" i="5"/>
  <c r="K72" i="5"/>
  <c r="J72" i="5"/>
  <c r="S72" i="5"/>
  <c r="P72" i="5"/>
  <c r="M72" i="5"/>
  <c r="I72" i="5"/>
  <c r="K71" i="5"/>
  <c r="J71" i="5"/>
  <c r="S71" i="5"/>
  <c r="P71" i="5"/>
  <c r="M71" i="5"/>
  <c r="I71" i="5"/>
  <c r="K70" i="5"/>
  <c r="J70" i="5"/>
  <c r="S70" i="5"/>
  <c r="P70" i="5"/>
  <c r="M70" i="5"/>
  <c r="I70" i="5"/>
  <c r="K69" i="5"/>
  <c r="J69" i="5"/>
  <c r="S69" i="5"/>
  <c r="P69" i="5"/>
  <c r="L69" i="5"/>
  <c r="I69" i="5"/>
  <c r="K68" i="5"/>
  <c r="J68" i="5"/>
  <c r="S68" i="5"/>
  <c r="P68" i="5"/>
  <c r="L68" i="5"/>
  <c r="I68" i="5"/>
  <c r="K67" i="5"/>
  <c r="J67" i="5"/>
  <c r="S67" i="5"/>
  <c r="P67" i="5"/>
  <c r="L67" i="5"/>
  <c r="I67" i="5"/>
  <c r="K66" i="5"/>
  <c r="J66" i="5"/>
  <c r="S66" i="5"/>
  <c r="P66" i="5"/>
  <c r="L66" i="5"/>
  <c r="I66" i="5"/>
  <c r="K65" i="5"/>
  <c r="J65" i="5"/>
  <c r="S65" i="5"/>
  <c r="P65" i="5"/>
  <c r="L65" i="5"/>
  <c r="I65" i="5"/>
  <c r="H59" i="5"/>
  <c r="M59" i="5"/>
  <c r="C21" i="4" s="1"/>
  <c r="K58" i="5"/>
  <c r="J58" i="5"/>
  <c r="S58" i="5"/>
  <c r="S59" i="5" s="1"/>
  <c r="F21" i="4" s="1"/>
  <c r="P58" i="5"/>
  <c r="P59" i="5" s="1"/>
  <c r="E21" i="4" s="1"/>
  <c r="L58" i="5"/>
  <c r="G59" i="5" s="1"/>
  <c r="I58" i="5"/>
  <c r="I59" i="5" s="1"/>
  <c r="D21" i="4" s="1"/>
  <c r="H55" i="5"/>
  <c r="M55" i="5"/>
  <c r="C20" i="4" s="1"/>
  <c r="K54" i="5"/>
  <c r="J54" i="5"/>
  <c r="S54" i="5"/>
  <c r="P54" i="5"/>
  <c r="L54" i="5"/>
  <c r="I54" i="5"/>
  <c r="K53" i="5"/>
  <c r="J53" i="5"/>
  <c r="S53" i="5"/>
  <c r="S55" i="5" s="1"/>
  <c r="F20" i="4" s="1"/>
  <c r="P53" i="5"/>
  <c r="P55" i="5" s="1"/>
  <c r="E20" i="4" s="1"/>
  <c r="L53" i="5"/>
  <c r="G55" i="5" s="1"/>
  <c r="I53" i="5"/>
  <c r="I55" i="5" s="1"/>
  <c r="D20" i="4" s="1"/>
  <c r="K49" i="5"/>
  <c r="J49" i="5"/>
  <c r="S49" i="5"/>
  <c r="P49" i="5"/>
  <c r="M49" i="5"/>
  <c r="H50" i="5" s="1"/>
  <c r="I49" i="5"/>
  <c r="K48" i="5"/>
  <c r="J48" i="5"/>
  <c r="S48" i="5"/>
  <c r="P48" i="5"/>
  <c r="L48" i="5"/>
  <c r="I48" i="5"/>
  <c r="K47" i="5"/>
  <c r="J47" i="5"/>
  <c r="S47" i="5"/>
  <c r="P47" i="5"/>
  <c r="L47" i="5"/>
  <c r="I47" i="5"/>
  <c r="K46" i="5"/>
  <c r="J46" i="5"/>
  <c r="S46" i="5"/>
  <c r="S50" i="5" s="1"/>
  <c r="F19" i="4" s="1"/>
  <c r="P46" i="5"/>
  <c r="P50" i="5" s="1"/>
  <c r="E19" i="4" s="1"/>
  <c r="L46" i="5"/>
  <c r="G50" i="5" s="1"/>
  <c r="I46" i="5"/>
  <c r="I50" i="5" s="1"/>
  <c r="D19" i="4" s="1"/>
  <c r="H43" i="5"/>
  <c r="M43" i="5"/>
  <c r="C18" i="4" s="1"/>
  <c r="K42" i="5"/>
  <c r="J42" i="5"/>
  <c r="S42" i="5"/>
  <c r="P42" i="5"/>
  <c r="L42" i="5"/>
  <c r="I42" i="5"/>
  <c r="K41" i="5"/>
  <c r="J41" i="5"/>
  <c r="S41" i="5"/>
  <c r="S43" i="5" s="1"/>
  <c r="F18" i="4" s="1"/>
  <c r="P41" i="5"/>
  <c r="P43" i="5" s="1"/>
  <c r="E18" i="4" s="1"/>
  <c r="L41" i="5"/>
  <c r="G43" i="5" s="1"/>
  <c r="I41" i="5"/>
  <c r="I43" i="5" s="1"/>
  <c r="D18" i="4" s="1"/>
  <c r="K37" i="5"/>
  <c r="J37" i="5"/>
  <c r="S37" i="5"/>
  <c r="P37" i="5"/>
  <c r="M37" i="5"/>
  <c r="I37" i="5"/>
  <c r="K36" i="5"/>
  <c r="J36" i="5"/>
  <c r="S36" i="5"/>
  <c r="P36" i="5"/>
  <c r="M36" i="5"/>
  <c r="I36" i="5"/>
  <c r="K35" i="5"/>
  <c r="J35" i="5"/>
  <c r="S35" i="5"/>
  <c r="P35" i="5"/>
  <c r="L35" i="5"/>
  <c r="I35" i="5"/>
  <c r="K34" i="5"/>
  <c r="J34" i="5"/>
  <c r="S34" i="5"/>
  <c r="P34" i="5"/>
  <c r="L34" i="5"/>
  <c r="I34" i="5"/>
  <c r="K33" i="5"/>
  <c r="J33" i="5"/>
  <c r="S33" i="5"/>
  <c r="P33" i="5"/>
  <c r="L33" i="5"/>
  <c r="I33" i="5"/>
  <c r="S27" i="5"/>
  <c r="F13" i="4" s="1"/>
  <c r="H27" i="5"/>
  <c r="M27" i="5"/>
  <c r="C13" i="4" s="1"/>
  <c r="K26" i="5"/>
  <c r="J26" i="5"/>
  <c r="S26" i="5"/>
  <c r="P26" i="5"/>
  <c r="P27" i="5" s="1"/>
  <c r="E13" i="4" s="1"/>
  <c r="L26" i="5"/>
  <c r="G27" i="5" s="1"/>
  <c r="I26" i="5"/>
  <c r="I27" i="5" s="1"/>
  <c r="D13" i="4" s="1"/>
  <c r="S23" i="5"/>
  <c r="F12" i="4" s="1"/>
  <c r="H23" i="5"/>
  <c r="M23" i="5"/>
  <c r="C12" i="4" s="1"/>
  <c r="K22" i="5"/>
  <c r="J22" i="5"/>
  <c r="S22" i="5"/>
  <c r="P22" i="5"/>
  <c r="P23" i="5" s="1"/>
  <c r="E12" i="4" s="1"/>
  <c r="L22" i="5"/>
  <c r="G23" i="5" s="1"/>
  <c r="I22" i="5"/>
  <c r="I23" i="5" s="1"/>
  <c r="D12" i="4" s="1"/>
  <c r="H19" i="5"/>
  <c r="M19" i="5"/>
  <c r="C11" i="4" s="1"/>
  <c r="K18" i="5"/>
  <c r="J18" i="5"/>
  <c r="S18" i="5"/>
  <c r="P18" i="5"/>
  <c r="L18" i="5"/>
  <c r="I18" i="5"/>
  <c r="K17" i="5"/>
  <c r="J17" i="5"/>
  <c r="S17" i="5"/>
  <c r="P17" i="5"/>
  <c r="L17" i="5"/>
  <c r="I17" i="5"/>
  <c r="K16" i="5"/>
  <c r="J16" i="5"/>
  <c r="S16" i="5"/>
  <c r="P16" i="5"/>
  <c r="L16" i="5"/>
  <c r="I16" i="5"/>
  <c r="K15" i="5"/>
  <c r="J15" i="5"/>
  <c r="S15" i="5"/>
  <c r="P15" i="5"/>
  <c r="L15" i="5"/>
  <c r="I15" i="5"/>
  <c r="K14" i="5"/>
  <c r="J14" i="5"/>
  <c r="S14" i="5"/>
  <c r="P14" i="5"/>
  <c r="L14" i="5"/>
  <c r="I14" i="5"/>
  <c r="K13" i="5"/>
  <c r="J13" i="5"/>
  <c r="S13" i="5"/>
  <c r="P13" i="5"/>
  <c r="L13" i="5"/>
  <c r="I13" i="5"/>
  <c r="K12" i="5"/>
  <c r="J12" i="5"/>
  <c r="S12" i="5"/>
  <c r="P12" i="5"/>
  <c r="L12" i="5"/>
  <c r="I12" i="5"/>
  <c r="K11" i="5"/>
  <c r="K76" i="5" s="1"/>
  <c r="J11" i="5"/>
  <c r="S11" i="5"/>
  <c r="P11" i="5"/>
  <c r="L11" i="5"/>
  <c r="I11" i="5"/>
  <c r="J20" i="3"/>
  <c r="I19" i="5" l="1"/>
  <c r="D11" i="4" s="1"/>
  <c r="S19" i="5"/>
  <c r="F11" i="4" s="1"/>
  <c r="I29" i="5"/>
  <c r="D14" i="4" s="1"/>
  <c r="H29" i="5"/>
  <c r="M29" i="5"/>
  <c r="C14" i="4" s="1"/>
  <c r="E16" i="3" s="1"/>
  <c r="S29" i="5"/>
  <c r="F14" i="4" s="1"/>
  <c r="I38" i="5"/>
  <c r="D17" i="4" s="1"/>
  <c r="M38" i="5"/>
  <c r="C17" i="4" s="1"/>
  <c r="H38" i="5"/>
  <c r="S38" i="5"/>
  <c r="F17" i="4" s="1"/>
  <c r="M50" i="5"/>
  <c r="C19" i="4" s="1"/>
  <c r="I73" i="5"/>
  <c r="D25" i="4" s="1"/>
  <c r="H73" i="5"/>
  <c r="M73" i="5"/>
  <c r="C25" i="4" s="1"/>
  <c r="S73" i="5"/>
  <c r="F25" i="4" s="1"/>
  <c r="H75" i="5"/>
  <c r="L19" i="5"/>
  <c r="B11" i="4" s="1"/>
  <c r="G19" i="5"/>
  <c r="P19" i="5"/>
  <c r="E11" i="4" s="1"/>
  <c r="L23" i="5"/>
  <c r="B12" i="4" s="1"/>
  <c r="L27" i="5"/>
  <c r="B13" i="4" s="1"/>
  <c r="L29" i="5"/>
  <c r="B14" i="4" s="1"/>
  <c r="D16" i="3" s="1"/>
  <c r="D16" i="2" s="1"/>
  <c r="L38" i="5"/>
  <c r="B17" i="4" s="1"/>
  <c r="G38" i="5"/>
  <c r="P38" i="5"/>
  <c r="E17" i="4" s="1"/>
  <c r="L43" i="5"/>
  <c r="B18" i="4" s="1"/>
  <c r="L50" i="5"/>
  <c r="B19" i="4" s="1"/>
  <c r="L55" i="5"/>
  <c r="B20" i="4" s="1"/>
  <c r="L59" i="5"/>
  <c r="B21" i="4" s="1"/>
  <c r="G73" i="5"/>
  <c r="L73" i="5"/>
  <c r="B25" i="4" s="1"/>
  <c r="P73" i="5"/>
  <c r="E25" i="4" s="1"/>
  <c r="G75" i="5"/>
  <c r="F16" i="3"/>
  <c r="F16" i="2" s="1"/>
  <c r="M75" i="5" l="1"/>
  <c r="C26" i="4" s="1"/>
  <c r="E18" i="3" s="1"/>
  <c r="E18" i="2" s="1"/>
  <c r="L75" i="5"/>
  <c r="B26" i="4" s="1"/>
  <c r="D18" i="3" s="1"/>
  <c r="D18" i="2" s="1"/>
  <c r="H61" i="5"/>
  <c r="P75" i="5"/>
  <c r="E26" i="4" s="1"/>
  <c r="P61" i="5"/>
  <c r="E22" i="4" s="1"/>
  <c r="S61" i="5"/>
  <c r="F22" i="4" s="1"/>
  <c r="G61" i="5"/>
  <c r="P29" i="5"/>
  <c r="E14" i="4" s="1"/>
  <c r="G29" i="5"/>
  <c r="I75" i="5"/>
  <c r="D26" i="4" s="1"/>
  <c r="F18" i="3" s="1"/>
  <c r="F18" i="2" s="1"/>
  <c r="I61" i="5"/>
  <c r="D22" i="4" s="1"/>
  <c r="F17" i="3" s="1"/>
  <c r="S75" i="5"/>
  <c r="F26" i="4" s="1"/>
  <c r="M61" i="5"/>
  <c r="L61" i="5"/>
  <c r="L76" i="5" s="1"/>
  <c r="B28" i="4" s="1"/>
  <c r="F22" i="3" l="1"/>
  <c r="F22" i="2" s="1"/>
  <c r="J24" i="3"/>
  <c r="J24" i="2" s="1"/>
  <c r="F20" i="3"/>
  <c r="I76" i="5"/>
  <c r="B7" i="1" s="1"/>
  <c r="J22" i="3"/>
  <c r="J22" i="2" s="1"/>
  <c r="F24" i="3"/>
  <c r="F24" i="2" s="1"/>
  <c r="F17" i="2"/>
  <c r="F20" i="2" s="1"/>
  <c r="D28" i="4"/>
  <c r="C22" i="4"/>
  <c r="E17" i="3" s="1"/>
  <c r="E17" i="2" s="1"/>
  <c r="H76" i="5"/>
  <c r="J23" i="3"/>
  <c r="J23" i="2" s="1"/>
  <c r="F23" i="3"/>
  <c r="F23" i="2" s="1"/>
  <c r="B22" i="4"/>
  <c r="D17" i="3" s="1"/>
  <c r="D17" i="2" s="1"/>
  <c r="G76" i="5"/>
  <c r="M76" i="5"/>
  <c r="C28" i="4" s="1"/>
  <c r="S76" i="5"/>
  <c r="F28" i="4" s="1"/>
  <c r="P76" i="5"/>
  <c r="E28" i="4" s="1"/>
  <c r="J26" i="2" l="1"/>
  <c r="J28" i="2" s="1"/>
  <c r="B8" i="1"/>
  <c r="J26" i="3"/>
  <c r="J28" i="3" l="1"/>
  <c r="I29" i="3" s="1"/>
  <c r="J29" i="3" s="1"/>
  <c r="J31" i="3" s="1"/>
  <c r="C7" i="1"/>
  <c r="C8" i="1" l="1"/>
  <c r="G7" i="1"/>
  <c r="G8" i="1" s="1"/>
  <c r="B9" i="1" l="1"/>
  <c r="I29" i="2" l="1"/>
  <c r="J29" i="2" s="1"/>
  <c r="G9" i="1"/>
  <c r="B10" i="1"/>
  <c r="G10" i="1" l="1"/>
  <c r="G11" i="1" s="1"/>
  <c r="I30" i="2"/>
  <c r="J30" i="2" s="1"/>
  <c r="J31" i="2" s="1"/>
</calcChain>
</file>

<file path=xl/sharedStrings.xml><?xml version="1.0" encoding="utf-8"?>
<sst xmlns="http://schemas.openxmlformats.org/spreadsheetml/2006/main" count="335" uniqueCount="175">
  <si>
    <t>Rekapitulácia rozpočtu</t>
  </si>
  <si>
    <t>Stavba Stavebné úpravy kancelárií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</si>
  <si>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</si>
  <si>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</si>
  <si>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</si>
  <si>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</si>
  <si>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</si>
  <si>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</si>
  <si>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</si>
  <si>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</si>
  <si>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</si>
  <si>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</si>
  <si>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Vlastný</t>
  </si>
  <si>
    <t>Krycí list rozpočtu</t>
  </si>
  <si>
    <t xml:space="preserve">Miesto: </t>
  </si>
  <si>
    <t>Objekt Vlastný</t>
  </si>
  <si>
    <t xml:space="preserve">Ks: </t>
  </si>
  <si>
    <t xml:space="preserve">Zákazka: </t>
  </si>
  <si>
    <t xml:space="preserve">Spracoval: </t>
  </si>
  <si>
    <t xml:space="preserve">Dňa </t>
  </si>
  <si>
    <t>6.8.2015</t>
  </si>
  <si>
    <t xml:space="preserve">Odberateľ: CPPPaP </t>
  </si>
  <si>
    <t xml:space="preserve">IČO: </t>
  </si>
  <si>
    <t xml:space="preserve">DIČ: </t>
  </si>
  <si>
    <t>Dodávateľ: ...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</si>
  <si>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</si>
  <si>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</si>
  <si>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</si>
  <si>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</si>
  <si>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</si>
  <si>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</si>
  <si>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</si>
  <si>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</si>
  <si>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</si>
  <si>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</si>
  <si>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</si>
  <si>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</si>
  <si>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</si>
  <si>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</si>
  <si>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</si>
  <si>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</si>
  <si>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</si>
  <si>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</si>
  <si>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</si>
  <si>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</si>
  <si>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</si>
  <si>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</si>
  <si>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</si>
  <si>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</si>
  <si>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</si>
  <si>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</si>
  <si>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</si>
  <si>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</si>
  <si>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</si>
  <si>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</si>
  <si>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</si>
  <si>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</si>
  <si>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</si>
  <si>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</si>
  <si>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</si>
  <si>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</si>
  <si>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6.8.2015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</si>
  <si>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</si>
  <si>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</si>
  <si>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</si>
  <si>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</si>
  <si>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</si>
  <si>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</si>
  <si>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IZOLÁCIE TEPELNÉ BEŽNÝCH STAVEB. KONŠTRUKCIÍ</t>
  </si>
  <si>
    <t>KONŠTRUKCIE STOLÁRSKE</t>
  </si>
  <si>
    <t>PODLAHY VLYSOVÉ A PARKETOVÉ</t>
  </si>
  <si>
    <t>NÁTERY</t>
  </si>
  <si>
    <t>MAĽBY</t>
  </si>
  <si>
    <t>Montážne práce</t>
  </si>
  <si>
    <t>M-21 ELEKTROMONTÁŽE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</si>
  <si>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</si>
  <si>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</si>
  <si>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</si>
  <si>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</si>
  <si>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</si>
  <si>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</si>
  <si>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</si>
  <si>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</si>
  <si>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</si>
  <si>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</si>
  <si>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 xml:space="preserve"> 11/A 1</t>
  </si>
  <si>
    <t xml:space="preserve"> 610991111</t>
  </si>
  <si>
    <t>Zakrývanie výplní vnútorných okenných otvorov</t>
  </si>
  <si>
    <t>m2</t>
  </si>
  <si>
    <t xml:space="preserve"> 612463141</t>
  </si>
  <si>
    <t>Vnútorná omietka stien tenkovrstvová zo zmesi silikónová roztieraná extrajemná - prehladenie</t>
  </si>
  <si>
    <t xml:space="preserve"> 632477005</t>
  </si>
  <si>
    <t>Nivelačná stierka podlahová KNAUF hrúbky 3mm alebo ekvivalent</t>
  </si>
  <si>
    <t xml:space="preserve"> 14/C 1</t>
  </si>
  <si>
    <t xml:space="preserve"> 612421431</t>
  </si>
  <si>
    <t>Oprava vnútorných vápenných omietok stien, v množstve opravenej plochy nad 30 do 50 % štukových</t>
  </si>
  <si>
    <t>R/RE</t>
  </si>
  <si>
    <t xml:space="preserve"> 612420001</t>
  </si>
  <si>
    <t>Penetrácia pod omietku</t>
  </si>
  <si>
    <t xml:space="preserve"> 612420002</t>
  </si>
  <si>
    <t>Sieťka + lepidlo</t>
  </si>
  <si>
    <t xml:space="preserve"> 612420005</t>
  </si>
  <si>
    <t>Montáž a dodávka rohových líšt</t>
  </si>
  <si>
    <t>m</t>
  </si>
  <si>
    <t xml:space="preserve"> 625251310</t>
  </si>
  <si>
    <t>Kazetový podhľad minerálna kazeta OWA SIRIUS 60x60 cm alebo ekvivalent</t>
  </si>
  <si>
    <t xml:space="preserve">  3/A 1</t>
  </si>
  <si>
    <t xml:space="preserve"> 941941052</t>
  </si>
  <si>
    <t>Montáž lešenia ľahkého pracovného radového s podlahami šírky nad 1,20 m do 1,50 m a výšky 10-24 m</t>
  </si>
  <si>
    <t xml:space="preserve"> 999281111</t>
  </si>
  <si>
    <t>Presun hmôt pre opravy a údržbu objektov vrátane vonkajších plášťov výšky do 25 m</t>
  </si>
  <si>
    <t>t</t>
  </si>
  <si>
    <t>713/A 1</t>
  </si>
  <si>
    <t xml:space="preserve"> 713131111</t>
  </si>
  <si>
    <t>Montáž tepelnej izolácie rohožami,pásmi,dielcami,doskami stien, pribitím na drevenú konštrukciu</t>
  </si>
  <si>
    <t xml:space="preserve"> 713141121</t>
  </si>
  <si>
    <t>Montáž tepelnej izolácie rohožami,pásmi,dielcami,doskami striech, jednovrstvová prilepením bodovo</t>
  </si>
  <si>
    <t>713/A 5</t>
  </si>
  <si>
    <t xml:space="preserve"> 998713202</t>
  </si>
  <si>
    <t>Presun hmôt pre izolácie tepelné v objektoch výšky nad 6 m do 12 m</t>
  </si>
  <si>
    <t>%</t>
  </si>
  <si>
    <t>S/S90</t>
  </si>
  <si>
    <t xml:space="preserve"> 6314144200</t>
  </si>
  <si>
    <t>Dosky čadičové Nobasil tf 175kg/m3 6cm alebo ekvivalent</t>
  </si>
  <si>
    <t xml:space="preserve"> 6314150050</t>
  </si>
  <si>
    <t>Nobasil MPN hr. 100 mm, doska z minerálnej vlny alebo ekvivalent</t>
  </si>
  <si>
    <t>766/A 1</t>
  </si>
  <si>
    <t xml:space="preserve"> 998766201</t>
  </si>
  <si>
    <t>Presun hmot pre konštrukcie stolárske v objektoch výšky do 6 m</t>
  </si>
  <si>
    <t>766/B 1</t>
  </si>
  <si>
    <t xml:space="preserve"> 766421821</t>
  </si>
  <si>
    <t>Demontáž obloženia obkladu stien, palub.doskami</t>
  </si>
  <si>
    <t>775/A 1</t>
  </si>
  <si>
    <t xml:space="preserve"> 775413129</t>
  </si>
  <si>
    <t>Plastové soklíkové lišty</t>
  </si>
  <si>
    <t xml:space="preserve"> 775551210</t>
  </si>
  <si>
    <t>Zhotovenie parketovej podlahy s podložkou,parozábranou a s olištovaním,laminované tabule 1286x194 mm</t>
  </si>
  <si>
    <t xml:space="preserve"> 998775202</t>
  </si>
  <si>
    <t>Presun hmôt pre podlahy vlysové a parketové v objektoch výšky nad 6 do 12 m</t>
  </si>
  <si>
    <t xml:space="preserve"> 6119800100</t>
  </si>
  <si>
    <t>Laminátové parkety ALPINA FLOOR De Luxe  810x130x12,3 mm, odolnosť voči oteru AC5(33), farba af. dub, štruktúra Natural Wood, nosná doska HDF 9000 kg/m3, tlmiaca podložka, syst. mech. zámkov alebo ekvivalent</t>
  </si>
  <si>
    <t>783/B 1</t>
  </si>
  <si>
    <t xml:space="preserve"> 783101811</t>
  </si>
  <si>
    <t>Obrúsenie zárubní kovových</t>
  </si>
  <si>
    <t>ks</t>
  </si>
  <si>
    <t>783/C 1</t>
  </si>
  <si>
    <t xml:space="preserve"> 783215900</t>
  </si>
  <si>
    <t>Náter syntetický 2x zárubne kovovej</t>
  </si>
  <si>
    <t>784/C 1</t>
  </si>
  <si>
    <t xml:space="preserve"> 784451911</t>
  </si>
  <si>
    <t>Maľby z maliarskych zmesí práškových dvojnás. bez pačokovania jednofar. s obrúsením výšky do 3,80 m</t>
  </si>
  <si>
    <t>921/M21</t>
  </si>
  <si>
    <t xml:space="preserve"> 210110001</t>
  </si>
  <si>
    <t>Spínač nástenný pre prostredie obyčajné alebo vlhké vč. zapojenia jednopólový - radenie 1</t>
  </si>
  <si>
    <t xml:space="preserve"> 210111021</t>
  </si>
  <si>
    <t>Domová zásuvka v krabici obyč. alebo do vlhka, vč. zapojenia 10/16 A 250 V 2P + Z</t>
  </si>
  <si>
    <t xml:space="preserve"> 210201002</t>
  </si>
  <si>
    <t>Svietidlo žiarivkové - typ 231 21 01- 4x40 W, stropné</t>
  </si>
  <si>
    <t xml:space="preserve"> 210800105</t>
  </si>
  <si>
    <t>Kábel uložený pod omietkou CYKY 3 x 1,5</t>
  </si>
  <si>
    <t xml:space="preserve"> 3480187100</t>
  </si>
  <si>
    <t>Svietidlo žiarivkové 2312101 - 4 x 40 W, stropné</t>
  </si>
  <si>
    <t>s</t>
  </si>
  <si>
    <t>S/S30</t>
  </si>
  <si>
    <t xml:space="preserve"> 3410106300</t>
  </si>
  <si>
    <t>Kábel silový medený CYKY 3Cx01,5</t>
  </si>
  <si>
    <t xml:space="preserve"> 3450201270</t>
  </si>
  <si>
    <t>Spínač 1 3553-01289 B1 lesklá biela</t>
  </si>
  <si>
    <t xml:space="preserve"> 3450329900</t>
  </si>
  <si>
    <t>Zásuvka 5517-2610</t>
  </si>
  <si>
    <t xml:space="preserve">           Celkom bez DPH</t>
  </si>
  <si>
    <t xml:space="preserve">           DPH 20% z </t>
  </si>
  <si>
    <t xml:space="preserve">           DPH 0% z </t>
  </si>
  <si>
    <t xml:space="preserve">           Celkom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</si>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</sst>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165" fontId="5" fillId="0" borderId="0" xfId="0" applyNumberFormat="1" applyFont="1" applyAlignment="1">
      <alignment wrapText="1"/>
    </xf>
    <xf numFmtId="0" fontId="11" fillId="0" borderId="91" xfId="0" applyFont="1" applyBorder="1"/>
    <xf numFmtId="164" fontId="11" fillId="0" borderId="91" xfId="0" applyNumberFormat="1" applyFont="1" applyBorder="1"/>
    <xf numFmtId="166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9" max="26" width="0" hidden="1" customWidth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70" t="s">
        <v>12</v>
      </c>
      <c r="B7" s="77">
        <f>'SO 10373'!I76-Rekapitulácia!D7</f>
        <v>0</v>
      </c>
      <c r="C7" s="77">
        <f>'Kryci_list 10373'!J26</f>
        <v>0</v>
      </c>
      <c r="D7" s="77">
        <v>0</v>
      </c>
      <c r="E7" s="77">
        <f>'Kryci_list 10373'!J17</f>
        <v>0</v>
      </c>
      <c r="F7" s="77">
        <v>0</v>
      </c>
      <c r="G7" s="77">
        <f>B7+C7+D7+E7+F7</f>
        <v>0</v>
      </c>
      <c r="K7">
        <f>'SO 10373'!K76</f>
        <v>0</v>
      </c>
      <c r="Q7">
        <v>30.126000000000001</v>
      </c>
    </row>
    <row r="8" spans="1:26" x14ac:dyDescent="0.25">
      <c r="A8" s="184" t="s">
        <v>170</v>
      </c>
      <c r="B8" s="185">
        <f>SUM(B7:B7)</f>
        <v>0</v>
      </c>
      <c r="C8" s="185">
        <f>SUM(C7:C7)</f>
        <v>0</v>
      </c>
      <c r="D8" s="185">
        <f>SUM(D7:D7)</f>
        <v>0</v>
      </c>
      <c r="E8" s="185">
        <f>SUM(E7:E7)</f>
        <v>0</v>
      </c>
      <c r="F8" s="185">
        <f>SUM(F7:F7)</f>
        <v>0</v>
      </c>
      <c r="G8" s="185">
        <f>SUM(G7:G7)-SUM(Z7:Z7)</f>
        <v>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82" t="s">
        <v>171</v>
      </c>
      <c r="B9" s="183">
        <f>G8-SUM(Rekapitulácia!K7:'Rekapitulácia'!K7)</f>
        <v>0</v>
      </c>
      <c r="C9" s="183"/>
      <c r="D9" s="183"/>
      <c r="E9" s="183"/>
      <c r="F9" s="183"/>
      <c r="G9" s="183">
        <f>ROUND(((ROUND(B9,2)*20)/100),2)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5" t="s">
        <v>172</v>
      </c>
      <c r="B10" s="180">
        <f>(G8-B9)</f>
        <v>0</v>
      </c>
      <c r="C10" s="180"/>
      <c r="D10" s="180"/>
      <c r="E10" s="180"/>
      <c r="F10" s="180"/>
      <c r="G10" s="180">
        <f>ROUND(((ROUND(B10,2)*0)/100),2)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173</v>
      </c>
      <c r="B11" s="180"/>
      <c r="C11" s="180"/>
      <c r="D11" s="180"/>
      <c r="E11" s="180"/>
      <c r="F11" s="180"/>
      <c r="G11" s="180">
        <f>SUM(G8:G10)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0"/>
      <c r="B12" s="181"/>
      <c r="C12" s="181"/>
      <c r="D12" s="181"/>
      <c r="E12" s="181"/>
      <c r="F12" s="181"/>
      <c r="G12" s="181"/>
    </row>
    <row r="13" spans="1:26" x14ac:dyDescent="0.25">
      <c r="A13" s="10"/>
      <c r="B13" s="181"/>
      <c r="C13" s="181"/>
      <c r="D13" s="181"/>
      <c r="E13" s="181"/>
      <c r="F13" s="181"/>
      <c r="G13" s="181"/>
    </row>
    <row r="14" spans="1:26" x14ac:dyDescent="0.25">
      <c r="A14" s="10"/>
      <c r="B14" s="181"/>
      <c r="C14" s="181"/>
      <c r="D14" s="181"/>
      <c r="E14" s="181"/>
      <c r="F14" s="181"/>
      <c r="G14" s="181"/>
    </row>
    <row r="15" spans="1:26" x14ac:dyDescent="0.25">
      <c r="A15" s="10"/>
      <c r="B15" s="181"/>
      <c r="C15" s="181"/>
      <c r="D15" s="181"/>
      <c r="E15" s="181"/>
      <c r="F15" s="181"/>
      <c r="G15" s="181"/>
    </row>
    <row r="16" spans="1:26" x14ac:dyDescent="0.25">
      <c r="A16" s="10"/>
      <c r="B16" s="181"/>
      <c r="C16" s="181"/>
      <c r="D16" s="181"/>
      <c r="E16" s="181"/>
      <c r="F16" s="181"/>
      <c r="G16" s="181"/>
    </row>
    <row r="17" spans="1:7" x14ac:dyDescent="0.25">
      <c r="A17" s="10"/>
      <c r="B17" s="181"/>
      <c r="C17" s="181"/>
      <c r="D17" s="181"/>
      <c r="E17" s="181"/>
      <c r="F17" s="181"/>
      <c r="G17" s="181"/>
    </row>
    <row r="18" spans="1:7" x14ac:dyDescent="0.25">
      <c r="A18" s="10"/>
      <c r="B18" s="181"/>
      <c r="C18" s="181"/>
      <c r="D18" s="181"/>
      <c r="E18" s="181"/>
      <c r="F18" s="181"/>
      <c r="G18" s="181"/>
    </row>
    <row r="19" spans="1:7" x14ac:dyDescent="0.25">
      <c r="A19" s="10"/>
      <c r="B19" s="181"/>
      <c r="C19" s="181"/>
      <c r="D19" s="181"/>
      <c r="E19" s="181"/>
      <c r="F19" s="181"/>
      <c r="G19" s="181"/>
    </row>
    <row r="20" spans="1:7" x14ac:dyDescent="0.25">
      <c r="A20" s="10"/>
      <c r="B20" s="181"/>
      <c r="C20" s="181"/>
      <c r="D20" s="181"/>
      <c r="E20" s="181"/>
      <c r="F20" s="181"/>
      <c r="G20" s="181"/>
    </row>
    <row r="21" spans="1:7" x14ac:dyDescent="0.25">
      <c r="A21" s="10"/>
      <c r="B21" s="181"/>
      <c r="C21" s="181"/>
      <c r="D21" s="181"/>
      <c r="E21" s="181"/>
      <c r="F21" s="181"/>
      <c r="G21" s="181"/>
    </row>
    <row r="22" spans="1:7" x14ac:dyDescent="0.25">
      <c r="A22" s="10"/>
      <c r="B22" s="181"/>
      <c r="C22" s="181"/>
      <c r="D22" s="181"/>
      <c r="E22" s="181"/>
      <c r="F22" s="181"/>
      <c r="G22" s="181"/>
    </row>
    <row r="23" spans="1:7" x14ac:dyDescent="0.25">
      <c r="A23" s="10"/>
      <c r="B23" s="181"/>
      <c r="C23" s="181"/>
      <c r="D23" s="181"/>
      <c r="E23" s="181"/>
      <c r="F23" s="181"/>
      <c r="G23" s="181"/>
    </row>
    <row r="24" spans="1:7" x14ac:dyDescent="0.25">
      <c r="A24" s="10"/>
      <c r="B24" s="181"/>
      <c r="C24" s="181"/>
      <c r="D24" s="181"/>
      <c r="E24" s="181"/>
      <c r="F24" s="181"/>
      <c r="G24" s="181"/>
    </row>
    <row r="25" spans="1:7" x14ac:dyDescent="0.25">
      <c r="A25" s="10"/>
      <c r="B25" s="181"/>
      <c r="C25" s="181"/>
      <c r="D25" s="181"/>
      <c r="E25" s="181"/>
      <c r="F25" s="181"/>
      <c r="G25" s="181"/>
    </row>
    <row r="26" spans="1:7" x14ac:dyDescent="0.25">
      <c r="A26" s="10"/>
      <c r="B26" s="181"/>
      <c r="C26" s="181"/>
      <c r="D26" s="181"/>
      <c r="E26" s="181"/>
      <c r="F26" s="181"/>
      <c r="G26" s="181"/>
    </row>
    <row r="27" spans="1:7" x14ac:dyDescent="0.25">
      <c r="A27" s="10"/>
      <c r="B27" s="181"/>
      <c r="C27" s="181"/>
      <c r="D27" s="181"/>
      <c r="E27" s="181"/>
      <c r="F27" s="181"/>
      <c r="G27" s="181"/>
    </row>
    <row r="28" spans="1:7" x14ac:dyDescent="0.25">
      <c r="A28" s="10"/>
      <c r="B28" s="181"/>
      <c r="C28" s="181"/>
      <c r="D28" s="181"/>
      <c r="E28" s="181"/>
      <c r="F28" s="181"/>
      <c r="G28" s="181"/>
    </row>
    <row r="29" spans="1:7" x14ac:dyDescent="0.25">
      <c r="A29" s="10"/>
      <c r="B29" s="181"/>
      <c r="C29" s="181"/>
      <c r="D29" s="181"/>
      <c r="E29" s="181"/>
      <c r="F29" s="181"/>
      <c r="G29" s="181"/>
    </row>
    <row r="30" spans="1:7" x14ac:dyDescent="0.25">
      <c r="A30" s="10"/>
      <c r="B30" s="181"/>
      <c r="C30" s="181"/>
      <c r="D30" s="181"/>
      <c r="E30" s="181"/>
      <c r="F30" s="181"/>
      <c r="G30" s="181"/>
    </row>
    <row r="31" spans="1:7" x14ac:dyDescent="0.25">
      <c r="A31" s="10"/>
      <c r="B31" s="181"/>
      <c r="C31" s="181"/>
      <c r="D31" s="181"/>
      <c r="E31" s="181"/>
      <c r="F31" s="181"/>
      <c r="G31" s="181"/>
    </row>
    <row r="32" spans="1:7" x14ac:dyDescent="0.25">
      <c r="A32" s="10"/>
      <c r="B32" s="181"/>
      <c r="C32" s="181"/>
      <c r="D32" s="181"/>
      <c r="E32" s="181"/>
      <c r="F32" s="181"/>
      <c r="G32" s="181"/>
    </row>
    <row r="33" spans="1:7" x14ac:dyDescent="0.25">
      <c r="A33" s="10"/>
      <c r="B33" s="181"/>
      <c r="C33" s="181"/>
      <c r="D33" s="181"/>
      <c r="E33" s="181"/>
      <c r="F33" s="181"/>
      <c r="G33" s="181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A40" s="1"/>
      <c r="B40" s="149"/>
      <c r="C40" s="149"/>
      <c r="D40" s="149"/>
      <c r="E40" s="149"/>
      <c r="F40" s="149"/>
      <c r="G40" s="149"/>
    </row>
    <row r="41" spans="1:7" x14ac:dyDescent="0.25">
      <c r="A41" s="1"/>
      <c r="B41" s="149"/>
      <c r="C41" s="149"/>
      <c r="D41" s="149"/>
      <c r="E41" s="149"/>
      <c r="F41" s="149"/>
      <c r="G41" s="149"/>
    </row>
    <row r="42" spans="1:7" x14ac:dyDescent="0.25">
      <c r="A42" s="1"/>
      <c r="B42" s="149"/>
      <c r="C42" s="149"/>
      <c r="D42" s="149"/>
      <c r="E42" s="149"/>
      <c r="F42" s="149"/>
      <c r="G42" s="149"/>
    </row>
    <row r="43" spans="1:7" x14ac:dyDescent="0.25">
      <c r="A43" s="1"/>
      <c r="B43" s="149"/>
      <c r="C43" s="149"/>
      <c r="D43" s="149"/>
      <c r="E43" s="149"/>
      <c r="F43" s="149"/>
      <c r="G43" s="149"/>
    </row>
    <row r="44" spans="1:7" x14ac:dyDescent="0.25">
      <c r="A44" s="1"/>
      <c r="B44" s="149"/>
      <c r="C44" s="149"/>
      <c r="D44" s="149"/>
      <c r="E44" s="149"/>
      <c r="F44" s="149"/>
      <c r="G44" s="149"/>
    </row>
    <row r="45" spans="1:7" x14ac:dyDescent="0.25">
      <c r="A45" s="1"/>
      <c r="B45" s="149"/>
      <c r="C45" s="149"/>
      <c r="D45" s="149"/>
      <c r="E45" s="149"/>
      <c r="F45" s="149"/>
      <c r="G45" s="149"/>
    </row>
    <row r="46" spans="1:7" x14ac:dyDescent="0.25">
      <c r="A46" s="1"/>
      <c r="B46" s="149"/>
      <c r="C46" s="149"/>
      <c r="D46" s="149"/>
      <c r="E46" s="149"/>
      <c r="F46" s="149"/>
      <c r="G46" s="149"/>
    </row>
    <row r="47" spans="1:7" x14ac:dyDescent="0.25">
      <c r="A47" s="1"/>
      <c r="B47" s="149"/>
      <c r="C47" s="149"/>
      <c r="D47" s="149"/>
      <c r="E47" s="149"/>
      <c r="F47" s="149"/>
      <c r="G47" s="149"/>
    </row>
    <row r="48" spans="1:7" x14ac:dyDescent="0.25">
      <c r="A48" s="1"/>
      <c r="B48" s="149"/>
      <c r="C48" s="149"/>
      <c r="D48" s="149"/>
      <c r="E48" s="149"/>
      <c r="F48" s="149"/>
      <c r="G48" s="149"/>
    </row>
    <row r="49" spans="1:7" x14ac:dyDescent="0.25">
      <c r="A49" s="1"/>
      <c r="B49" s="149"/>
      <c r="C49" s="149"/>
      <c r="D49" s="149"/>
      <c r="E49" s="149"/>
      <c r="F49" s="149"/>
      <c r="G49" s="149"/>
    </row>
    <row r="50" spans="1:7" x14ac:dyDescent="0.25">
      <c r="A50" s="1"/>
      <c r="B50" s="149"/>
      <c r="C50" s="149"/>
      <c r="D50" s="149"/>
      <c r="E50" s="149"/>
      <c r="F50" s="149"/>
      <c r="G50" s="149"/>
    </row>
    <row r="51" spans="1:7" x14ac:dyDescent="0.25">
      <c r="B51" s="179"/>
      <c r="C51" s="179"/>
      <c r="D51" s="179"/>
      <c r="E51" s="179"/>
      <c r="F51" s="179"/>
      <c r="G51" s="179"/>
    </row>
    <row r="52" spans="1:7" x14ac:dyDescent="0.25">
      <c r="B52" s="179"/>
      <c r="C52" s="179"/>
      <c r="D52" s="179"/>
      <c r="E52" s="179"/>
      <c r="F52" s="179"/>
      <c r="G52" s="179"/>
    </row>
    <row r="53" spans="1:7" x14ac:dyDescent="0.25">
      <c r="B53" s="179"/>
      <c r="C53" s="179"/>
      <c r="D53" s="179"/>
      <c r="E53" s="179"/>
      <c r="F53" s="179"/>
      <c r="G53" s="179"/>
    </row>
    <row r="54" spans="1:7" x14ac:dyDescent="0.25">
      <c r="B54" s="179"/>
      <c r="C54" s="179"/>
      <c r="D54" s="179"/>
      <c r="E54" s="179"/>
      <c r="F54" s="179"/>
      <c r="G54" s="179"/>
    </row>
    <row r="55" spans="1:7" x14ac:dyDescent="0.25">
      <c r="B55" s="179"/>
      <c r="C55" s="179"/>
      <c r="D55" s="179"/>
      <c r="E55" s="179"/>
      <c r="F55" s="179"/>
      <c r="G55" s="179"/>
    </row>
    <row r="56" spans="1:7" x14ac:dyDescent="0.25">
      <c r="B56" s="179"/>
      <c r="C56" s="179"/>
      <c r="D56" s="179"/>
      <c r="E56" s="179"/>
      <c r="F56" s="179"/>
      <c r="G56" s="179"/>
    </row>
    <row r="57" spans="1:7" x14ac:dyDescent="0.25">
      <c r="B57" s="179"/>
      <c r="C57" s="179"/>
      <c r="D57" s="179"/>
      <c r="E57" s="179"/>
      <c r="F57" s="179"/>
      <c r="G57" s="179"/>
    </row>
    <row r="58" spans="1:7" x14ac:dyDescent="0.25">
      <c r="B58" s="179"/>
      <c r="C58" s="179"/>
      <c r="D58" s="179"/>
      <c r="E58" s="179"/>
      <c r="F58" s="179"/>
      <c r="G58" s="179"/>
    </row>
    <row r="59" spans="1:7" x14ac:dyDescent="0.25">
      <c r="B59" s="179"/>
      <c r="C59" s="179"/>
      <c r="D59" s="179"/>
      <c r="E59" s="179"/>
      <c r="F59" s="179"/>
      <c r="G59" s="179"/>
    </row>
    <row r="60" spans="1:7" x14ac:dyDescent="0.25">
      <c r="B60" s="179"/>
      <c r="C60" s="179"/>
      <c r="D60" s="179"/>
      <c r="E60" s="179"/>
      <c r="F60" s="179"/>
      <c r="G60" s="179"/>
    </row>
    <row r="61" spans="1:7" x14ac:dyDescent="0.25">
      <c r="B61" s="179"/>
      <c r="C61" s="179"/>
      <c r="D61" s="179"/>
      <c r="E61" s="179"/>
      <c r="F61" s="179"/>
      <c r="G61" s="179"/>
    </row>
    <row r="62" spans="1:7" x14ac:dyDescent="0.25">
      <c r="B62" s="179"/>
      <c r="C62" s="179"/>
      <c r="D62" s="179"/>
      <c r="E62" s="179"/>
      <c r="F62" s="179"/>
      <c r="G62" s="179"/>
    </row>
    <row r="63" spans="1:7" x14ac:dyDescent="0.25">
      <c r="B63" s="179"/>
      <c r="C63" s="179"/>
      <c r="D63" s="179"/>
      <c r="E63" s="179"/>
      <c r="F63" s="179"/>
      <c r="G63" s="179"/>
    </row>
    <row r="64" spans="1:7" x14ac:dyDescent="0.25">
      <c r="B64" s="179"/>
      <c r="C64" s="179"/>
      <c r="D64" s="179"/>
      <c r="E64" s="179"/>
      <c r="F64" s="179"/>
      <c r="G64" s="179"/>
    </row>
    <row r="65" spans="2:7" x14ac:dyDescent="0.25">
      <c r="B65" s="179"/>
      <c r="C65" s="179"/>
      <c r="D65" s="179"/>
      <c r="E65" s="179"/>
      <c r="F65" s="179"/>
      <c r="G65" s="179"/>
    </row>
    <row r="66" spans="2:7" x14ac:dyDescent="0.25">
      <c r="B66" s="179"/>
      <c r="C66" s="179"/>
      <c r="D66" s="179"/>
      <c r="E66" s="179"/>
      <c r="F66" s="179"/>
      <c r="G66" s="179"/>
    </row>
    <row r="67" spans="2:7" x14ac:dyDescent="0.25">
      <c r="B67" s="179"/>
      <c r="C67" s="179"/>
      <c r="D67" s="179"/>
      <c r="E67" s="179"/>
      <c r="F67" s="179"/>
      <c r="G67" s="179"/>
    </row>
    <row r="68" spans="2:7" x14ac:dyDescent="0.25">
      <c r="B68" s="179"/>
      <c r="C68" s="179"/>
      <c r="D68" s="179"/>
      <c r="E68" s="179"/>
      <c r="F68" s="179"/>
      <c r="G68" s="179"/>
    </row>
    <row r="69" spans="2:7" x14ac:dyDescent="0.25">
      <c r="B69" s="179"/>
      <c r="C69" s="179"/>
      <c r="D69" s="179"/>
      <c r="E69" s="179"/>
      <c r="F69" s="179"/>
      <c r="G69" s="179"/>
    </row>
    <row r="70" spans="2:7" x14ac:dyDescent="0.25">
      <c r="B70" s="179"/>
      <c r="C70" s="179"/>
      <c r="D70" s="179"/>
      <c r="E70" s="179"/>
      <c r="F70" s="179"/>
      <c r="G70" s="179"/>
    </row>
    <row r="71" spans="2:7" x14ac:dyDescent="0.25">
      <c r="B71" s="179"/>
      <c r="C71" s="179"/>
      <c r="D71" s="179"/>
      <c r="E71" s="179"/>
      <c r="F71" s="179"/>
      <c r="G71" s="179"/>
    </row>
    <row r="72" spans="2:7" x14ac:dyDescent="0.25">
      <c r="B72" s="179"/>
      <c r="C72" s="179"/>
      <c r="D72" s="179"/>
      <c r="E72" s="179"/>
      <c r="F72" s="179"/>
      <c r="G72" s="179"/>
    </row>
    <row r="73" spans="2:7" x14ac:dyDescent="0.25">
      <c r="B73" s="179"/>
      <c r="C73" s="179"/>
      <c r="D73" s="179"/>
      <c r="E73" s="179"/>
      <c r="F73" s="179"/>
      <c r="G73" s="179"/>
    </row>
    <row r="74" spans="2:7" x14ac:dyDescent="0.25">
      <c r="B74" s="179"/>
      <c r="C74" s="179"/>
      <c r="D74" s="179"/>
      <c r="E74" s="179"/>
      <c r="F74" s="179"/>
      <c r="G74" s="179"/>
    </row>
    <row r="75" spans="2:7" x14ac:dyDescent="0.25">
      <c r="B75" s="179"/>
      <c r="C75" s="179"/>
      <c r="D75" s="179"/>
      <c r="E75" s="179"/>
      <c r="F75" s="179"/>
      <c r="G75" s="179"/>
    </row>
    <row r="76" spans="2:7" x14ac:dyDescent="0.25">
      <c r="B76" s="179"/>
      <c r="C76" s="179"/>
      <c r="D76" s="179"/>
      <c r="E76" s="179"/>
      <c r="F76" s="179"/>
      <c r="G76" s="179"/>
    </row>
    <row r="77" spans="2:7" x14ac:dyDescent="0.25">
      <c r="B77" s="179"/>
      <c r="C77" s="179"/>
      <c r="D77" s="179"/>
      <c r="E77" s="179"/>
      <c r="F77" s="179"/>
      <c r="G77" s="179"/>
    </row>
    <row r="78" spans="2:7" x14ac:dyDescent="0.25">
      <c r="B78" s="179"/>
      <c r="C78" s="179"/>
      <c r="D78" s="179"/>
      <c r="E78" s="179"/>
      <c r="F78" s="179"/>
      <c r="G78" s="179"/>
    </row>
    <row r="79" spans="2:7" x14ac:dyDescent="0.25">
      <c r="B79" s="179"/>
      <c r="C79" s="179"/>
      <c r="D79" s="179"/>
      <c r="E79" s="179"/>
      <c r="F79" s="179"/>
      <c r="G79" s="179"/>
    </row>
    <row r="80" spans="2:7" x14ac:dyDescent="0.25">
      <c r="B80" s="179"/>
      <c r="C80" s="179"/>
      <c r="D80" s="179"/>
      <c r="E80" s="179"/>
      <c r="F80" s="179"/>
      <c r="G80" s="179"/>
    </row>
    <row r="81" spans="2:7" x14ac:dyDescent="0.25">
      <c r="B81" s="179"/>
      <c r="C81" s="179"/>
      <c r="D81" s="179"/>
      <c r="E81" s="179"/>
      <c r="F81" s="179"/>
      <c r="G81" s="179"/>
    </row>
    <row r="82" spans="2:7" x14ac:dyDescent="0.25">
      <c r="B82" s="179"/>
      <c r="C82" s="179"/>
      <c r="D82" s="179"/>
      <c r="E82" s="179"/>
      <c r="F82" s="179"/>
      <c r="G82" s="179"/>
    </row>
    <row r="83" spans="2:7" x14ac:dyDescent="0.25">
      <c r="B83" s="179"/>
      <c r="C83" s="179"/>
      <c r="D83" s="179"/>
      <c r="E83" s="179"/>
      <c r="F83" s="179"/>
      <c r="G83" s="179"/>
    </row>
    <row r="84" spans="2:7" x14ac:dyDescent="0.25">
      <c r="B84" s="179"/>
      <c r="C84" s="179"/>
      <c r="D84" s="179"/>
      <c r="E84" s="179"/>
      <c r="F84" s="179"/>
      <c r="G84" s="179"/>
    </row>
    <row r="85" spans="2:7" x14ac:dyDescent="0.25">
      <c r="B85" s="179"/>
      <c r="C85" s="179"/>
      <c r="D85" s="179"/>
      <c r="E85" s="179"/>
      <c r="F85" s="179"/>
      <c r="G85" s="179"/>
    </row>
    <row r="86" spans="2:7" x14ac:dyDescent="0.25">
      <c r="B86" s="179"/>
      <c r="C86" s="179"/>
      <c r="D86" s="179"/>
      <c r="E86" s="179"/>
      <c r="F86" s="179"/>
      <c r="G86" s="179"/>
    </row>
    <row r="87" spans="2:7" x14ac:dyDescent="0.25">
      <c r="B87" s="179"/>
      <c r="C87" s="179"/>
      <c r="D87" s="179"/>
      <c r="E87" s="179"/>
      <c r="F87" s="179"/>
      <c r="G87" s="179"/>
    </row>
    <row r="88" spans="2:7" x14ac:dyDescent="0.25">
      <c r="B88" s="179"/>
      <c r="C88" s="179"/>
      <c r="D88" s="179"/>
      <c r="E88" s="179"/>
      <c r="F88" s="179"/>
      <c r="G88" s="179"/>
    </row>
    <row r="89" spans="2:7" x14ac:dyDescent="0.25">
      <c r="B89" s="179"/>
      <c r="C89" s="179"/>
      <c r="D89" s="179"/>
      <c r="E89" s="179"/>
      <c r="F89" s="179"/>
      <c r="G89" s="179"/>
    </row>
    <row r="90" spans="2:7" x14ac:dyDescent="0.25">
      <c r="B90" s="179"/>
      <c r="C90" s="179"/>
      <c r="D90" s="179"/>
      <c r="E90" s="179"/>
      <c r="F90" s="179"/>
      <c r="G90" s="179"/>
    </row>
    <row r="91" spans="2:7" x14ac:dyDescent="0.25">
      <c r="B91" s="179"/>
      <c r="C91" s="179"/>
      <c r="D91" s="179"/>
      <c r="E91" s="179"/>
      <c r="F91" s="179"/>
      <c r="G91" s="179"/>
    </row>
    <row r="92" spans="2:7" x14ac:dyDescent="0.25">
      <c r="B92" s="179"/>
      <c r="C92" s="179"/>
      <c r="D92" s="179"/>
      <c r="E92" s="179"/>
      <c r="F92" s="179"/>
      <c r="G92" s="179"/>
    </row>
    <row r="93" spans="2:7" x14ac:dyDescent="0.25">
      <c r="B93" s="179"/>
      <c r="C93" s="179"/>
      <c r="D93" s="179"/>
      <c r="E93" s="179"/>
      <c r="F93" s="179"/>
      <c r="G93" s="179"/>
    </row>
    <row r="94" spans="2:7" x14ac:dyDescent="0.25">
      <c r="B94" s="179"/>
      <c r="C94" s="179"/>
      <c r="D94" s="179"/>
      <c r="E94" s="179"/>
      <c r="F94" s="179"/>
      <c r="G94" s="179"/>
    </row>
    <row r="95" spans="2:7" x14ac:dyDescent="0.25">
      <c r="B95" s="179"/>
      <c r="C95" s="179"/>
      <c r="D95" s="179"/>
      <c r="E95" s="179"/>
      <c r="F95" s="179"/>
      <c r="G95" s="179"/>
    </row>
    <row r="96" spans="2:7" x14ac:dyDescent="0.25">
      <c r="B96" s="179"/>
      <c r="C96" s="179"/>
      <c r="D96" s="179"/>
      <c r="E96" s="179"/>
      <c r="F96" s="179"/>
      <c r="G96" s="179"/>
    </row>
    <row r="97" spans="2:7" x14ac:dyDescent="0.25">
      <c r="B97" s="179"/>
      <c r="C97" s="179"/>
      <c r="D97" s="179"/>
      <c r="E97" s="179"/>
      <c r="F97" s="179"/>
      <c r="G97" s="179"/>
    </row>
    <row r="98" spans="2:7" x14ac:dyDescent="0.25">
      <c r="B98" s="179"/>
      <c r="C98" s="179"/>
      <c r="D98" s="179"/>
      <c r="E98" s="179"/>
      <c r="F98" s="179"/>
      <c r="G98" s="179"/>
    </row>
    <row r="99" spans="2:7" x14ac:dyDescent="0.25">
      <c r="B99" s="179"/>
      <c r="C99" s="179"/>
      <c r="D99" s="179"/>
      <c r="E99" s="179"/>
      <c r="F99" s="179"/>
      <c r="G99" s="179"/>
    </row>
    <row r="100" spans="2:7" x14ac:dyDescent="0.25">
      <c r="B100" s="179"/>
      <c r="C100" s="179"/>
      <c r="D100" s="179"/>
      <c r="E100" s="179"/>
      <c r="F100" s="179"/>
      <c r="G100" s="179"/>
    </row>
    <row r="101" spans="2:7" x14ac:dyDescent="0.25">
      <c r="B101" s="179"/>
      <c r="C101" s="179"/>
      <c r="D101" s="179"/>
      <c r="E101" s="179"/>
      <c r="F101" s="179"/>
      <c r="G101" s="179"/>
    </row>
    <row r="102" spans="2:7" x14ac:dyDescent="0.25">
      <c r="B102" s="179"/>
      <c r="C102" s="179"/>
      <c r="D102" s="179"/>
      <c r="E102" s="179"/>
      <c r="F102" s="179"/>
      <c r="G102" s="179"/>
    </row>
    <row r="103" spans="2:7" x14ac:dyDescent="0.25">
      <c r="B103" s="179"/>
      <c r="C103" s="179"/>
      <c r="D103" s="179"/>
      <c r="E103" s="179"/>
      <c r="F103" s="179"/>
      <c r="G103" s="179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7"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174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16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52</v>
      </c>
      <c r="E15" s="93" t="s">
        <v>53</v>
      </c>
      <c r="F15" s="105" t="s">
        <v>54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>
        <f>'Kryci_list 10373'!D16</f>
        <v>0</v>
      </c>
      <c r="E16" s="97">
        <f>'Kryci_list 10373'!E16</f>
        <v>0</v>
      </c>
      <c r="F16" s="106">
        <f>'Kryci_list 10373'!F16</f>
        <v>0</v>
      </c>
      <c r="G16" s="60">
        <v>6</v>
      </c>
      <c r="H16" s="115" t="s">
        <v>33</v>
      </c>
      <c r="I16" s="129"/>
      <c r="J16" s="126">
        <f>Rekapitulácia!F8</f>
        <v>0</v>
      </c>
    </row>
    <row r="17" spans="1:10" ht="18" customHeight="1" x14ac:dyDescent="0.25">
      <c r="A17" s="11"/>
      <c r="B17" s="67">
        <v>2</v>
      </c>
      <c r="C17" s="71" t="s">
        <v>28</v>
      </c>
      <c r="D17" s="78">
        <f>'Kryci_list 10373'!D17</f>
        <v>0</v>
      </c>
      <c r="E17" s="76">
        <f>'Kryci_list 10373'!E17</f>
        <v>0</v>
      </c>
      <c r="F17" s="81">
        <f>'Kryci_list 10373'!F17</f>
        <v>0</v>
      </c>
      <c r="G17" s="61">
        <v>7</v>
      </c>
      <c r="H17" s="116" t="s">
        <v>34</v>
      </c>
      <c r="I17" s="129"/>
      <c r="J17" s="127">
        <f>Rekapitulácia!E8</f>
        <v>0</v>
      </c>
    </row>
    <row r="18" spans="1:10" ht="18" customHeight="1" x14ac:dyDescent="0.25">
      <c r="A18" s="11"/>
      <c r="B18" s="68">
        <v>3</v>
      </c>
      <c r="C18" s="72" t="s">
        <v>29</v>
      </c>
      <c r="D18" s="79">
        <f>'Kryci_list 10373'!D18</f>
        <v>0</v>
      </c>
      <c r="E18" s="77">
        <f>'Kryci_list 10373'!E18</f>
        <v>0</v>
      </c>
      <c r="F18" s="82">
        <f>'Kryci_list 10373'!F18</f>
        <v>0</v>
      </c>
      <c r="G18" s="61">
        <v>8</v>
      </c>
      <c r="H18" s="116" t="s">
        <v>35</v>
      </c>
      <c r="I18" s="129"/>
      <c r="J18" s="127">
        <f>Rekapitulácia!D8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42</v>
      </c>
      <c r="C21" s="69" t="s">
        <v>7</v>
      </c>
      <c r="D21" s="75"/>
      <c r="E21" s="19"/>
      <c r="F21" s="98"/>
      <c r="G21" s="65" t="s">
        <v>48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43</v>
      </c>
      <c r="D22" s="87"/>
      <c r="E22" s="90"/>
      <c r="F22" s="81">
        <f>'Kryci_list 10373'!F22</f>
        <v>0</v>
      </c>
      <c r="G22" s="60">
        <v>16</v>
      </c>
      <c r="H22" s="115" t="s">
        <v>49</v>
      </c>
      <c r="I22" s="129"/>
      <c r="J22" s="126">
        <f>'Kryci_list 10373'!J22</f>
        <v>0</v>
      </c>
    </row>
    <row r="23" spans="1:10" ht="18" customHeight="1" x14ac:dyDescent="0.25">
      <c r="A23" s="11"/>
      <c r="B23" s="61">
        <v>12</v>
      </c>
      <c r="C23" s="64" t="s">
        <v>44</v>
      </c>
      <c r="D23" s="66"/>
      <c r="E23" s="90"/>
      <c r="F23" s="82">
        <f>'Kryci_list 10373'!F23</f>
        <v>0</v>
      </c>
      <c r="G23" s="61">
        <v>17</v>
      </c>
      <c r="H23" s="116" t="s">
        <v>50</v>
      </c>
      <c r="I23" s="129"/>
      <c r="J23" s="127">
        <f>'Kryci_list 10373'!J23</f>
        <v>0</v>
      </c>
    </row>
    <row r="24" spans="1:10" ht="18" customHeight="1" x14ac:dyDescent="0.25">
      <c r="A24" s="11"/>
      <c r="B24" s="61">
        <v>13</v>
      </c>
      <c r="C24" s="64" t="s">
        <v>45</v>
      </c>
      <c r="D24" s="66"/>
      <c r="E24" s="90"/>
      <c r="F24" s="82">
        <f>'Kryci_list 10373'!F24</f>
        <v>0</v>
      </c>
      <c r="G24" s="61">
        <v>18</v>
      </c>
      <c r="H24" s="116" t="s">
        <v>51</v>
      </c>
      <c r="I24" s="129"/>
      <c r="J24" s="127">
        <f>'Kryci_list 10373'!J24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57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Rekapitulácia!B9</f>
        <v>0</v>
      </c>
      <c r="J29" s="119">
        <f>ROUND(((ROUND(I29,2)*20)/100),2)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Rekapitulácia!B10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30</v>
      </c>
      <c r="I31" s="28"/>
      <c r="J31" s="190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6" t="s">
        <v>41</v>
      </c>
      <c r="H32" s="187"/>
      <c r="I32" s="188"/>
      <c r="J32" s="189"/>
    </row>
    <row r="33" spans="1:10" ht="18" customHeight="1" thickTop="1" x14ac:dyDescent="0.25">
      <c r="A33" s="11"/>
      <c r="B33" s="101"/>
      <c r="C33" s="102"/>
      <c r="D33" s="141" t="s">
        <v>55</v>
      </c>
      <c r="E33" s="15"/>
      <c r="F33" s="15"/>
      <c r="G33" s="14"/>
      <c r="H33" s="141" t="s">
        <v>56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40" t="s">
        <v>15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16</v>
      </c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52</v>
      </c>
      <c r="E15" s="93" t="s">
        <v>53</v>
      </c>
      <c r="F15" s="105" t="s">
        <v>54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>
        <f>'Rekap 10373'!B14</f>
        <v>0</v>
      </c>
      <c r="E16" s="97">
        <f>'Rekap 10373'!C14</f>
        <v>0</v>
      </c>
      <c r="F16" s="106">
        <f>'Rekap 10373'!D14</f>
        <v>0</v>
      </c>
      <c r="G16" s="60">
        <v>6</v>
      </c>
      <c r="H16" s="115" t="s">
        <v>33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28</v>
      </c>
      <c r="D17" s="78">
        <f>'Rekap 10373'!B22</f>
        <v>0</v>
      </c>
      <c r="E17" s="76">
        <f>'Rekap 10373'!C22</f>
        <v>0</v>
      </c>
      <c r="F17" s="81">
        <f>'Rekap 10373'!D22</f>
        <v>0</v>
      </c>
      <c r="G17" s="61">
        <v>7</v>
      </c>
      <c r="H17" s="116" t="s">
        <v>34</v>
      </c>
      <c r="I17" s="129"/>
      <c r="J17" s="127">
        <f>'SO 10373'!Z76</f>
        <v>0</v>
      </c>
    </row>
    <row r="18" spans="1:26" ht="18" customHeight="1" x14ac:dyDescent="0.25">
      <c r="A18" s="11"/>
      <c r="B18" s="68">
        <v>3</v>
      </c>
      <c r="C18" s="72" t="s">
        <v>29</v>
      </c>
      <c r="D18" s="79">
        <f>'Rekap 10373'!B26</f>
        <v>0</v>
      </c>
      <c r="E18" s="77">
        <f>'Rekap 10373'!C26</f>
        <v>0</v>
      </c>
      <c r="F18" s="82">
        <f>'Rekap 10373'!D26</f>
        <v>0</v>
      </c>
      <c r="G18" s="61">
        <v>8</v>
      </c>
      <c r="H18" s="116" t="s">
        <v>35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42</v>
      </c>
      <c r="C21" s="69" t="s">
        <v>7</v>
      </c>
      <c r="D21" s="75"/>
      <c r="E21" s="19"/>
      <c r="F21" s="98"/>
      <c r="G21" s="65" t="s">
        <v>48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43</v>
      </c>
      <c r="D22" s="87"/>
      <c r="E22" s="89" t="s">
        <v>46</v>
      </c>
      <c r="F22" s="81">
        <f>((F16*U22*0)+(F17*V22*0)+(F18*W22*0))/100</f>
        <v>0</v>
      </c>
      <c r="G22" s="60">
        <v>16</v>
      </c>
      <c r="H22" s="115" t="s">
        <v>49</v>
      </c>
      <c r="I22" s="130" t="s">
        <v>46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44</v>
      </c>
      <c r="D23" s="66"/>
      <c r="E23" s="89" t="s">
        <v>47</v>
      </c>
      <c r="F23" s="82">
        <f>((F16*U23*0)+(F17*V23*0)+(F18*W23*0))/100</f>
        <v>0</v>
      </c>
      <c r="G23" s="61">
        <v>17</v>
      </c>
      <c r="H23" s="116" t="s">
        <v>50</v>
      </c>
      <c r="I23" s="130" t="s">
        <v>46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45</v>
      </c>
      <c r="D24" s="66"/>
      <c r="E24" s="89" t="s">
        <v>46</v>
      </c>
      <c r="F24" s="82">
        <f>((F16*U24*0)+(F17*V24*0)+(F18*W24*0))/100</f>
        <v>0</v>
      </c>
      <c r="G24" s="61">
        <v>18</v>
      </c>
      <c r="H24" s="116" t="s">
        <v>51</v>
      </c>
      <c r="I24" s="130" t="s">
        <v>47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57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J28-SUM('SO 10373'!K9:'SO 10373'!K75)</f>
        <v>0</v>
      </c>
      <c r="J29" s="119">
        <f>ROUND(((ROUND(I29,2)*20)/100),2)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SUM('SO 10373'!K9:'SO 10373'!K75)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30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41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55</v>
      </c>
      <c r="E33" s="15"/>
      <c r="F33" s="103"/>
      <c r="G33" s="111">
        <v>26</v>
      </c>
      <c r="H33" s="142" t="s">
        <v>56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21</v>
      </c>
      <c r="B1" s="144"/>
      <c r="C1" s="144"/>
      <c r="D1" s="145" t="s">
        <v>18</v>
      </c>
      <c r="E1" s="144"/>
      <c r="F1" s="144"/>
      <c r="W1">
        <v>30.126000000000001</v>
      </c>
    </row>
    <row r="2" spans="1:26" x14ac:dyDescent="0.25">
      <c r="A2" s="145" t="s">
        <v>25</v>
      </c>
      <c r="B2" s="144"/>
      <c r="C2" s="144"/>
      <c r="D2" s="145" t="s">
        <v>16</v>
      </c>
      <c r="E2" s="144"/>
      <c r="F2" s="144"/>
    </row>
    <row r="3" spans="1:26" x14ac:dyDescent="0.25">
      <c r="A3" s="145" t="s">
        <v>24</v>
      </c>
      <c r="B3" s="144"/>
      <c r="C3" s="144"/>
      <c r="D3" s="145" t="s">
        <v>61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15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62</v>
      </c>
      <c r="B8" s="144"/>
      <c r="C8" s="144"/>
      <c r="D8" s="144"/>
      <c r="E8" s="144"/>
      <c r="F8" s="144"/>
    </row>
    <row r="9" spans="1:26" x14ac:dyDescent="0.25">
      <c r="A9" s="147" t="s">
        <v>58</v>
      </c>
      <c r="B9" s="147" t="s">
        <v>52</v>
      </c>
      <c r="C9" s="147" t="s">
        <v>53</v>
      </c>
      <c r="D9" s="147" t="s">
        <v>30</v>
      </c>
      <c r="E9" s="147" t="s">
        <v>59</v>
      </c>
      <c r="F9" s="147" t="s">
        <v>60</v>
      </c>
    </row>
    <row r="10" spans="1:26" x14ac:dyDescent="0.25">
      <c r="A10" s="154" t="s">
        <v>63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64</v>
      </c>
      <c r="B11" s="157">
        <f>'SO 10373'!L19</f>
        <v>0</v>
      </c>
      <c r="C11" s="157">
        <f>'SO 10373'!M19</f>
        <v>0</v>
      </c>
      <c r="D11" s="157">
        <f>'SO 10373'!I19</f>
        <v>0</v>
      </c>
      <c r="E11" s="158">
        <f>'SO 10373'!P19</f>
        <v>0</v>
      </c>
      <c r="F11" s="158">
        <f>'SO 10373'!S19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65</v>
      </c>
      <c r="B12" s="157">
        <f>'SO 10373'!L23</f>
        <v>0</v>
      </c>
      <c r="C12" s="157">
        <f>'SO 10373'!M23</f>
        <v>0</v>
      </c>
      <c r="D12" s="157">
        <f>'SO 10373'!I23</f>
        <v>0</v>
      </c>
      <c r="E12" s="158">
        <f>'SO 10373'!P23</f>
        <v>0</v>
      </c>
      <c r="F12" s="158">
        <f>'SO 10373'!S23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66</v>
      </c>
      <c r="B13" s="157">
        <f>'SO 10373'!L27</f>
        <v>0</v>
      </c>
      <c r="C13" s="157">
        <f>'SO 10373'!M27</f>
        <v>0</v>
      </c>
      <c r="D13" s="157">
        <f>'SO 10373'!I27</f>
        <v>0</v>
      </c>
      <c r="E13" s="158">
        <f>'SO 10373'!P27</f>
        <v>0</v>
      </c>
      <c r="F13" s="158">
        <f>'SO 10373'!S27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2" t="s">
        <v>63</v>
      </c>
      <c r="B14" s="159">
        <f>'SO 10373'!L29</f>
        <v>0</v>
      </c>
      <c r="C14" s="159">
        <f>'SO 10373'!M29</f>
        <v>0</v>
      </c>
      <c r="D14" s="159">
        <f>'SO 10373'!I29</f>
        <v>0</v>
      </c>
      <c r="E14" s="160">
        <f>'SO 10373'!P29</f>
        <v>0</v>
      </c>
      <c r="F14" s="160">
        <f>'SO 10373'!S29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2" t="s">
        <v>67</v>
      </c>
      <c r="B16" s="159"/>
      <c r="C16" s="157"/>
      <c r="D16" s="157"/>
      <c r="E16" s="158"/>
      <c r="F16" s="158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56" t="s">
        <v>68</v>
      </c>
      <c r="B17" s="157">
        <f>'SO 10373'!L38</f>
        <v>0</v>
      </c>
      <c r="C17" s="157">
        <f>'SO 10373'!M38</f>
        <v>0</v>
      </c>
      <c r="D17" s="157">
        <f>'SO 10373'!I38</f>
        <v>0</v>
      </c>
      <c r="E17" s="158">
        <f>'SO 10373'!P38</f>
        <v>0</v>
      </c>
      <c r="F17" s="158">
        <f>'SO 10373'!S38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56" t="s">
        <v>69</v>
      </c>
      <c r="B18" s="157">
        <f>'SO 10373'!L43</f>
        <v>0</v>
      </c>
      <c r="C18" s="157">
        <f>'SO 10373'!M43</f>
        <v>0</v>
      </c>
      <c r="D18" s="157">
        <f>'SO 10373'!I43</f>
        <v>0</v>
      </c>
      <c r="E18" s="158">
        <f>'SO 10373'!P43</f>
        <v>0</v>
      </c>
      <c r="F18" s="158">
        <f>'SO 10373'!S43</f>
        <v>0.56999999999999995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70</v>
      </c>
      <c r="B19" s="157">
        <f>'SO 10373'!L50</f>
        <v>0</v>
      </c>
      <c r="C19" s="157">
        <f>'SO 10373'!M50</f>
        <v>0</v>
      </c>
      <c r="D19" s="157">
        <f>'SO 10373'!I50</f>
        <v>0</v>
      </c>
      <c r="E19" s="158">
        <f>'SO 10373'!P50</f>
        <v>0</v>
      </c>
      <c r="F19" s="158">
        <f>'SO 10373'!S50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56" t="s">
        <v>71</v>
      </c>
      <c r="B20" s="157">
        <f>'SO 10373'!L55</f>
        <v>0</v>
      </c>
      <c r="C20" s="157">
        <f>'SO 10373'!M55</f>
        <v>0</v>
      </c>
      <c r="D20" s="157">
        <f>'SO 10373'!I55</f>
        <v>0</v>
      </c>
      <c r="E20" s="158">
        <f>'SO 10373'!P55</f>
        <v>0</v>
      </c>
      <c r="F20" s="158">
        <f>'SO 10373'!S55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56" t="s">
        <v>72</v>
      </c>
      <c r="B21" s="157">
        <f>'SO 10373'!L59</f>
        <v>0</v>
      </c>
      <c r="C21" s="157">
        <f>'SO 10373'!M59</f>
        <v>0</v>
      </c>
      <c r="D21" s="157">
        <f>'SO 10373'!I59</f>
        <v>0</v>
      </c>
      <c r="E21" s="158">
        <f>'SO 10373'!P59</f>
        <v>0.02</v>
      </c>
      <c r="F21" s="158">
        <f>'SO 10373'!S59</f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2" t="s">
        <v>67</v>
      </c>
      <c r="B22" s="159">
        <f>'SO 10373'!L61</f>
        <v>0</v>
      </c>
      <c r="C22" s="159">
        <f>'SO 10373'!M61</f>
        <v>0</v>
      </c>
      <c r="D22" s="159">
        <f>'SO 10373'!I61</f>
        <v>0</v>
      </c>
      <c r="E22" s="160">
        <f>'SO 10373'!P61</f>
        <v>0.02</v>
      </c>
      <c r="F22" s="160">
        <f>'SO 10373'!S61</f>
        <v>0.56999999999999995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2" t="s">
        <v>73</v>
      </c>
      <c r="B24" s="159"/>
      <c r="C24" s="157"/>
      <c r="D24" s="157"/>
      <c r="E24" s="158"/>
      <c r="F24" s="158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x14ac:dyDescent="0.25">
      <c r="A25" s="156" t="s">
        <v>74</v>
      </c>
      <c r="B25" s="157">
        <f>'SO 10373'!L73</f>
        <v>0</v>
      </c>
      <c r="C25" s="157">
        <f>'SO 10373'!M73</f>
        <v>0</v>
      </c>
      <c r="D25" s="157">
        <f>'SO 10373'!I73</f>
        <v>0</v>
      </c>
      <c r="E25" s="158">
        <f>'SO 10373'!P73</f>
        <v>0</v>
      </c>
      <c r="F25" s="158">
        <f>'SO 10373'!S73</f>
        <v>0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x14ac:dyDescent="0.25">
      <c r="A26" s="2" t="s">
        <v>73</v>
      </c>
      <c r="B26" s="159">
        <f>'SO 10373'!L75</f>
        <v>0</v>
      </c>
      <c r="C26" s="159">
        <f>'SO 10373'!M75</f>
        <v>0</v>
      </c>
      <c r="D26" s="159">
        <f>'SO 10373'!I75</f>
        <v>0</v>
      </c>
      <c r="E26" s="160">
        <f>'SO 10373'!P75</f>
        <v>0</v>
      </c>
      <c r="F26" s="160">
        <f>'SO 10373'!S75</f>
        <v>0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2" t="s">
        <v>75</v>
      </c>
      <c r="B28" s="159">
        <f>'SO 10373'!L76</f>
        <v>0</v>
      </c>
      <c r="C28" s="159">
        <f>'SO 10373'!M76</f>
        <v>0</v>
      </c>
      <c r="D28" s="159">
        <f>'SO 10373'!I76</f>
        <v>0</v>
      </c>
      <c r="E28" s="160">
        <f>'SO 10373'!P76</f>
        <v>0.02</v>
      </c>
      <c r="F28" s="160">
        <f>'SO 10373'!S76</f>
        <v>0.56999999999999995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workbookViewId="0">
      <pane ySplit="8" topLeftCell="A51" activePane="bottomLeft" state="frozen"/>
      <selection pane="bottomLeft" activeCell="G65" sqref="G65:H72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</cols>
  <sheetData>
    <row r="1" spans="1:26" x14ac:dyDescent="0.25">
      <c r="A1" s="3"/>
      <c r="B1" s="5" t="s">
        <v>21</v>
      </c>
      <c r="C1" s="3"/>
      <c r="D1" s="3"/>
      <c r="E1" s="5" t="s">
        <v>18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25</v>
      </c>
      <c r="C2" s="3"/>
      <c r="D2" s="3"/>
      <c r="E2" s="5" t="s">
        <v>16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24</v>
      </c>
      <c r="C3" s="3"/>
      <c r="D3" s="3"/>
      <c r="E3" s="5" t="s">
        <v>61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76</v>
      </c>
      <c r="B8" s="164" t="s">
        <v>77</v>
      </c>
      <c r="C8" s="164" t="s">
        <v>78</v>
      </c>
      <c r="D8" s="164" t="s">
        <v>79</v>
      </c>
      <c r="E8" s="164" t="s">
        <v>80</v>
      </c>
      <c r="F8" s="164" t="s">
        <v>81</v>
      </c>
      <c r="G8" s="164" t="s">
        <v>52</v>
      </c>
      <c r="H8" s="164" t="s">
        <v>53</v>
      </c>
      <c r="I8" s="164" t="s">
        <v>82</v>
      </c>
      <c r="J8" s="164"/>
      <c r="K8" s="164"/>
      <c r="L8" s="164"/>
      <c r="M8" s="164"/>
      <c r="N8" s="164"/>
      <c r="O8" s="164"/>
      <c r="P8" s="164" t="s">
        <v>83</v>
      </c>
      <c r="Q8" s="161"/>
      <c r="R8" s="161"/>
      <c r="S8" s="164" t="s">
        <v>84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63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64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85</v>
      </c>
      <c r="C11" s="172" t="s">
        <v>86</v>
      </c>
      <c r="D11" s="168" t="s">
        <v>87</v>
      </c>
      <c r="E11" s="168" t="s">
        <v>88</v>
      </c>
      <c r="F11" s="169">
        <v>7.2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7.2</v>
      </c>
      <c r="K11" s="1">
        <f t="shared" ref="K11:K18" si="2">ROUND(F11*(O11),2)</f>
        <v>0</v>
      </c>
      <c r="L11" s="1">
        <f t="shared" ref="L11:L18" si="3">ROUND(F11*(G11+H11),2)</f>
        <v>0</v>
      </c>
      <c r="M11" s="1"/>
      <c r="N11" s="1">
        <v>1</v>
      </c>
      <c r="O11" s="1"/>
      <c r="P11" s="167">
        <f t="shared" ref="P11:P18" si="4">ROUND(F11*(R11),3)</f>
        <v>0</v>
      </c>
      <c r="Q11" s="173"/>
      <c r="R11" s="173">
        <v>0</v>
      </c>
      <c r="S11" s="167">
        <f t="shared" ref="S11:S18" si="5">ROUND(F11*(X11),3)</f>
        <v>0</v>
      </c>
      <c r="X11">
        <v>0</v>
      </c>
      <c r="Z11">
        <v>0</v>
      </c>
    </row>
    <row r="12" spans="1:26" ht="24.95" customHeight="1" x14ac:dyDescent="0.25">
      <c r="A12" s="171"/>
      <c r="B12" s="168" t="s">
        <v>85</v>
      </c>
      <c r="C12" s="172" t="s">
        <v>89</v>
      </c>
      <c r="D12" s="168" t="s">
        <v>90</v>
      </c>
      <c r="E12" s="168" t="s">
        <v>88</v>
      </c>
      <c r="F12" s="169">
        <v>94.754999999999995</v>
      </c>
      <c r="G12" s="170"/>
      <c r="H12" s="170"/>
      <c r="I12" s="170">
        <f t="shared" si="0"/>
        <v>0</v>
      </c>
      <c r="J12" s="168">
        <f t="shared" si="1"/>
        <v>445.35</v>
      </c>
      <c r="K12" s="1">
        <f t="shared" si="2"/>
        <v>0</v>
      </c>
      <c r="L12" s="1">
        <f t="shared" si="3"/>
        <v>0</v>
      </c>
      <c r="M12" s="1"/>
      <c r="N12" s="1">
        <v>4.7</v>
      </c>
      <c r="O12" s="1"/>
      <c r="P12" s="167">
        <f t="shared" si="4"/>
        <v>0</v>
      </c>
      <c r="Q12" s="173"/>
      <c r="R12" s="173">
        <v>0</v>
      </c>
      <c r="S12" s="167">
        <f t="shared" si="5"/>
        <v>0</v>
      </c>
      <c r="X12">
        <v>0</v>
      </c>
      <c r="Z12">
        <v>0</v>
      </c>
    </row>
    <row r="13" spans="1:26" ht="24.95" customHeight="1" x14ac:dyDescent="0.25">
      <c r="A13" s="171"/>
      <c r="B13" s="168" t="s">
        <v>85</v>
      </c>
      <c r="C13" s="172" t="s">
        <v>91</v>
      </c>
      <c r="D13" s="168" t="s">
        <v>92</v>
      </c>
      <c r="E13" s="168" t="s">
        <v>88</v>
      </c>
      <c r="F13" s="169">
        <v>30.257000000000001</v>
      </c>
      <c r="G13" s="170"/>
      <c r="H13" s="170"/>
      <c r="I13" s="170">
        <f t="shared" si="0"/>
        <v>0</v>
      </c>
      <c r="J13" s="168">
        <f t="shared" si="1"/>
        <v>278.36</v>
      </c>
      <c r="K13" s="1">
        <f t="shared" si="2"/>
        <v>0</v>
      </c>
      <c r="L13" s="1">
        <f t="shared" si="3"/>
        <v>0</v>
      </c>
      <c r="M13" s="1"/>
      <c r="N13" s="1">
        <v>9.1999999999999993</v>
      </c>
      <c r="O13" s="1"/>
      <c r="P13" s="167">
        <f t="shared" si="4"/>
        <v>0</v>
      </c>
      <c r="Q13" s="173"/>
      <c r="R13" s="173">
        <v>0</v>
      </c>
      <c r="S13" s="167">
        <f t="shared" si="5"/>
        <v>0</v>
      </c>
      <c r="X13">
        <v>0</v>
      </c>
      <c r="Z13">
        <v>0</v>
      </c>
    </row>
    <row r="14" spans="1:26" ht="24.95" customHeight="1" x14ac:dyDescent="0.25">
      <c r="A14" s="171"/>
      <c r="B14" s="168" t="s">
        <v>93</v>
      </c>
      <c r="C14" s="172" t="s">
        <v>94</v>
      </c>
      <c r="D14" s="168" t="s">
        <v>95</v>
      </c>
      <c r="E14" s="168" t="s">
        <v>88</v>
      </c>
      <c r="F14" s="169">
        <v>94.754999999999995</v>
      </c>
      <c r="G14" s="170"/>
      <c r="H14" s="170"/>
      <c r="I14" s="170">
        <f t="shared" si="0"/>
        <v>0</v>
      </c>
      <c r="J14" s="168">
        <f t="shared" si="1"/>
        <v>596.96</v>
      </c>
      <c r="K14" s="1">
        <f t="shared" si="2"/>
        <v>0</v>
      </c>
      <c r="L14" s="1">
        <f t="shared" si="3"/>
        <v>0</v>
      </c>
      <c r="M14" s="1"/>
      <c r="N14" s="1">
        <v>6.3</v>
      </c>
      <c r="O14" s="1"/>
      <c r="P14" s="167">
        <f t="shared" si="4"/>
        <v>0</v>
      </c>
      <c r="Q14" s="173"/>
      <c r="R14" s="173">
        <v>0</v>
      </c>
      <c r="S14" s="167">
        <f t="shared" si="5"/>
        <v>0</v>
      </c>
      <c r="X14">
        <v>0</v>
      </c>
      <c r="Z14">
        <v>0</v>
      </c>
    </row>
    <row r="15" spans="1:26" ht="24.95" customHeight="1" x14ac:dyDescent="0.25">
      <c r="A15" s="171"/>
      <c r="B15" s="168" t="s">
        <v>96</v>
      </c>
      <c r="C15" s="172" t="s">
        <v>97</v>
      </c>
      <c r="D15" s="168" t="s">
        <v>98</v>
      </c>
      <c r="E15" s="168" t="s">
        <v>88</v>
      </c>
      <c r="F15" s="169">
        <v>94.754999999999995</v>
      </c>
      <c r="G15" s="170"/>
      <c r="H15" s="170"/>
      <c r="I15" s="170">
        <f t="shared" si="0"/>
        <v>0</v>
      </c>
      <c r="J15" s="168">
        <f t="shared" si="1"/>
        <v>170.56</v>
      </c>
      <c r="K15" s="1">
        <f t="shared" si="2"/>
        <v>0</v>
      </c>
      <c r="L15" s="1">
        <f t="shared" si="3"/>
        <v>0</v>
      </c>
      <c r="M15" s="1"/>
      <c r="N15" s="1">
        <v>1.8</v>
      </c>
      <c r="O15" s="1"/>
      <c r="P15" s="167">
        <f t="shared" si="4"/>
        <v>0</v>
      </c>
      <c r="Q15" s="173"/>
      <c r="R15" s="173">
        <v>0</v>
      </c>
      <c r="S15" s="167">
        <f t="shared" si="5"/>
        <v>0</v>
      </c>
      <c r="X15">
        <v>0</v>
      </c>
      <c r="Z15">
        <v>0</v>
      </c>
    </row>
    <row r="16" spans="1:26" ht="24.95" customHeight="1" x14ac:dyDescent="0.25">
      <c r="A16" s="171"/>
      <c r="B16" s="168" t="s">
        <v>96</v>
      </c>
      <c r="C16" s="172" t="s">
        <v>99</v>
      </c>
      <c r="D16" s="168" t="s">
        <v>100</v>
      </c>
      <c r="E16" s="168" t="s">
        <v>88</v>
      </c>
      <c r="F16" s="169">
        <v>94.754999999999995</v>
      </c>
      <c r="G16" s="170"/>
      <c r="H16" s="170"/>
      <c r="I16" s="170">
        <f t="shared" si="0"/>
        <v>0</v>
      </c>
      <c r="J16" s="168">
        <f t="shared" si="1"/>
        <v>350.59</v>
      </c>
      <c r="K16" s="1">
        <f t="shared" si="2"/>
        <v>0</v>
      </c>
      <c r="L16" s="1">
        <f t="shared" si="3"/>
        <v>0</v>
      </c>
      <c r="M16" s="1"/>
      <c r="N16" s="1">
        <v>3.7</v>
      </c>
      <c r="O16" s="1"/>
      <c r="P16" s="167">
        <f t="shared" si="4"/>
        <v>0</v>
      </c>
      <c r="Q16" s="173"/>
      <c r="R16" s="173">
        <v>0</v>
      </c>
      <c r="S16" s="167">
        <f t="shared" si="5"/>
        <v>0</v>
      </c>
      <c r="X16">
        <v>0</v>
      </c>
      <c r="Z16">
        <v>0</v>
      </c>
    </row>
    <row r="17" spans="1:26" ht="24.95" customHeight="1" x14ac:dyDescent="0.25">
      <c r="A17" s="171"/>
      <c r="B17" s="168" t="s">
        <v>96</v>
      </c>
      <c r="C17" s="172" t="s">
        <v>101</v>
      </c>
      <c r="D17" s="168" t="s">
        <v>102</v>
      </c>
      <c r="E17" s="168" t="s">
        <v>103</v>
      </c>
      <c r="F17" s="169">
        <v>18</v>
      </c>
      <c r="G17" s="170"/>
      <c r="H17" s="170"/>
      <c r="I17" s="170">
        <f t="shared" si="0"/>
        <v>0</v>
      </c>
      <c r="J17" s="168">
        <f t="shared" si="1"/>
        <v>50.4</v>
      </c>
      <c r="K17" s="1">
        <f t="shared" si="2"/>
        <v>0</v>
      </c>
      <c r="L17" s="1">
        <f t="shared" si="3"/>
        <v>0</v>
      </c>
      <c r="M17" s="1"/>
      <c r="N17" s="1">
        <v>2.8</v>
      </c>
      <c r="O17" s="1"/>
      <c r="P17" s="167">
        <f t="shared" si="4"/>
        <v>0</v>
      </c>
      <c r="Q17" s="173"/>
      <c r="R17" s="173">
        <v>0</v>
      </c>
      <c r="S17" s="167">
        <f t="shared" si="5"/>
        <v>0</v>
      </c>
      <c r="X17">
        <v>0</v>
      </c>
      <c r="Z17">
        <v>0</v>
      </c>
    </row>
    <row r="18" spans="1:26" ht="24.95" customHeight="1" x14ac:dyDescent="0.25">
      <c r="A18" s="171"/>
      <c r="B18" s="168" t="s">
        <v>96</v>
      </c>
      <c r="C18" s="172" t="s">
        <v>104</v>
      </c>
      <c r="D18" s="168" t="s">
        <v>105</v>
      </c>
      <c r="E18" s="168" t="s">
        <v>88</v>
      </c>
      <c r="F18" s="169">
        <v>30.257000000000001</v>
      </c>
      <c r="G18" s="170"/>
      <c r="H18" s="170"/>
      <c r="I18" s="170">
        <f t="shared" si="0"/>
        <v>0</v>
      </c>
      <c r="J18" s="168">
        <f t="shared" si="1"/>
        <v>765.5</v>
      </c>
      <c r="K18" s="1">
        <f t="shared" si="2"/>
        <v>0</v>
      </c>
      <c r="L18" s="1">
        <f t="shared" si="3"/>
        <v>0</v>
      </c>
      <c r="M18" s="1"/>
      <c r="N18" s="1">
        <v>25.3</v>
      </c>
      <c r="O18" s="1"/>
      <c r="P18" s="167">
        <f t="shared" si="4"/>
        <v>0</v>
      </c>
      <c r="Q18" s="173"/>
      <c r="R18" s="173">
        <v>0</v>
      </c>
      <c r="S18" s="167">
        <f t="shared" si="5"/>
        <v>0</v>
      </c>
      <c r="X18">
        <v>0</v>
      </c>
      <c r="Z18">
        <v>0</v>
      </c>
    </row>
    <row r="19" spans="1:26" x14ac:dyDescent="0.25">
      <c r="A19" s="156"/>
      <c r="B19" s="156"/>
      <c r="C19" s="156"/>
      <c r="D19" s="156" t="s">
        <v>64</v>
      </c>
      <c r="E19" s="156"/>
      <c r="F19" s="167"/>
      <c r="G19" s="159">
        <f>ROUND((SUM(L10:L18))/1,2)</f>
        <v>0</v>
      </c>
      <c r="H19" s="159">
        <f>ROUND((SUM(M10:M18))/1,2)</f>
        <v>0</v>
      </c>
      <c r="I19" s="159">
        <f>ROUND((SUM(I10:I18))/1,2)</f>
        <v>0</v>
      </c>
      <c r="J19" s="156"/>
      <c r="K19" s="156"/>
      <c r="L19" s="156">
        <f>ROUND((SUM(L10:L18))/1,2)</f>
        <v>0</v>
      </c>
      <c r="M19" s="156">
        <f>ROUND((SUM(M10:M18))/1,2)</f>
        <v>0</v>
      </c>
      <c r="N19" s="156"/>
      <c r="O19" s="156"/>
      <c r="P19" s="174">
        <f>ROUND((SUM(P10:P18))/1,2)</f>
        <v>0</v>
      </c>
      <c r="Q19" s="153"/>
      <c r="R19" s="153"/>
      <c r="S19" s="174">
        <f>ROUND((SUM(S10:S18))/1,2)</f>
        <v>0</v>
      </c>
      <c r="T19" s="153"/>
      <c r="U19" s="153"/>
      <c r="V19" s="153"/>
      <c r="W19" s="153"/>
      <c r="X19" s="153"/>
      <c r="Y19" s="153"/>
      <c r="Z19" s="153"/>
    </row>
    <row r="20" spans="1:26" x14ac:dyDescent="0.25">
      <c r="A20" s="1"/>
      <c r="B20" s="1"/>
      <c r="C20" s="1"/>
      <c r="D20" s="1"/>
      <c r="E20" s="1"/>
      <c r="F20" s="163"/>
      <c r="G20" s="149"/>
      <c r="H20" s="149"/>
      <c r="I20" s="149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6"/>
      <c r="B21" s="156"/>
      <c r="C21" s="156"/>
      <c r="D21" s="156" t="s">
        <v>65</v>
      </c>
      <c r="E21" s="156"/>
      <c r="F21" s="167"/>
      <c r="G21" s="157"/>
      <c r="H21" s="157"/>
      <c r="I21" s="157"/>
      <c r="J21" s="156"/>
      <c r="K21" s="156"/>
      <c r="L21" s="156"/>
      <c r="M21" s="156"/>
      <c r="N21" s="156"/>
      <c r="O21" s="156"/>
      <c r="P21" s="156"/>
      <c r="Q21" s="153"/>
      <c r="R21" s="153"/>
      <c r="S21" s="156"/>
      <c r="T21" s="153"/>
      <c r="U21" s="153"/>
      <c r="V21" s="153"/>
      <c r="W21" s="153"/>
      <c r="X21" s="153"/>
      <c r="Y21" s="153"/>
      <c r="Z21" s="153"/>
    </row>
    <row r="22" spans="1:26" ht="24.95" customHeight="1" x14ac:dyDescent="0.25">
      <c r="A22" s="171"/>
      <c r="B22" s="168" t="s">
        <v>106</v>
      </c>
      <c r="C22" s="172" t="s">
        <v>107</v>
      </c>
      <c r="D22" s="168" t="s">
        <v>108</v>
      </c>
      <c r="E22" s="168" t="s">
        <v>88</v>
      </c>
      <c r="F22" s="169">
        <v>94.754999999999995</v>
      </c>
      <c r="G22" s="170"/>
      <c r="H22" s="170"/>
      <c r="I22" s="170">
        <f>ROUND(F22*(G22+H22),2)</f>
        <v>0</v>
      </c>
      <c r="J22" s="168">
        <f>ROUND(F22*(N22),2)</f>
        <v>132.66</v>
      </c>
      <c r="K22" s="1">
        <f>ROUND(F22*(O22),2)</f>
        <v>0</v>
      </c>
      <c r="L22" s="1">
        <f>ROUND(F22*(G22+H22),2)</f>
        <v>0</v>
      </c>
      <c r="M22" s="1"/>
      <c r="N22" s="1">
        <v>1.4</v>
      </c>
      <c r="O22" s="1"/>
      <c r="P22" s="167">
        <f>ROUND(F22*(R22),3)</f>
        <v>0</v>
      </c>
      <c r="Q22" s="173"/>
      <c r="R22" s="173">
        <v>0</v>
      </c>
      <c r="S22" s="167">
        <f>ROUND(F22*(X22),3)</f>
        <v>0</v>
      </c>
      <c r="X22">
        <v>0</v>
      </c>
      <c r="Z22">
        <v>0</v>
      </c>
    </row>
    <row r="23" spans="1:26" x14ac:dyDescent="0.25">
      <c r="A23" s="156"/>
      <c r="B23" s="156"/>
      <c r="C23" s="156"/>
      <c r="D23" s="156" t="s">
        <v>65</v>
      </c>
      <c r="E23" s="156"/>
      <c r="F23" s="167"/>
      <c r="G23" s="159">
        <f>ROUND((SUM(L21:L22))/1,2)</f>
        <v>0</v>
      </c>
      <c r="H23" s="159">
        <f>ROUND((SUM(M21:M22))/1,2)</f>
        <v>0</v>
      </c>
      <c r="I23" s="159">
        <f>ROUND((SUM(I21:I22))/1,2)</f>
        <v>0</v>
      </c>
      <c r="J23" s="156"/>
      <c r="K23" s="156"/>
      <c r="L23" s="156">
        <f>ROUND((SUM(L21:L22))/1,2)</f>
        <v>0</v>
      </c>
      <c r="M23" s="156">
        <f>ROUND((SUM(M21:M22))/1,2)</f>
        <v>0</v>
      </c>
      <c r="N23" s="156"/>
      <c r="O23" s="156"/>
      <c r="P23" s="174">
        <f>ROUND((SUM(P21:P22))/1,2)</f>
        <v>0</v>
      </c>
      <c r="Q23" s="153"/>
      <c r="R23" s="153"/>
      <c r="S23" s="174">
        <f>ROUND((SUM(S21:S22))/1,2)</f>
        <v>0</v>
      </c>
      <c r="T23" s="153"/>
      <c r="U23" s="153"/>
      <c r="V23" s="153"/>
      <c r="W23" s="153"/>
      <c r="X23" s="153"/>
      <c r="Y23" s="153"/>
      <c r="Z23" s="153"/>
    </row>
    <row r="24" spans="1:26" x14ac:dyDescent="0.25">
      <c r="A24" s="1"/>
      <c r="B24" s="1"/>
      <c r="C24" s="1"/>
      <c r="D24" s="1"/>
      <c r="E24" s="1"/>
      <c r="F24" s="163"/>
      <c r="G24" s="149"/>
      <c r="H24" s="149"/>
      <c r="I24" s="149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6"/>
      <c r="B25" s="156"/>
      <c r="C25" s="156"/>
      <c r="D25" s="156" t="s">
        <v>66</v>
      </c>
      <c r="E25" s="156"/>
      <c r="F25" s="167"/>
      <c r="G25" s="157"/>
      <c r="H25" s="157"/>
      <c r="I25" s="157"/>
      <c r="J25" s="156"/>
      <c r="K25" s="156"/>
      <c r="L25" s="156"/>
      <c r="M25" s="156"/>
      <c r="N25" s="156"/>
      <c r="O25" s="156"/>
      <c r="P25" s="156"/>
      <c r="Q25" s="153"/>
      <c r="R25" s="153"/>
      <c r="S25" s="156"/>
      <c r="T25" s="153"/>
      <c r="U25" s="153"/>
      <c r="V25" s="153"/>
      <c r="W25" s="153"/>
      <c r="X25" s="153"/>
      <c r="Y25" s="153"/>
      <c r="Z25" s="153"/>
    </row>
    <row r="26" spans="1:26" ht="24.95" customHeight="1" x14ac:dyDescent="0.25">
      <c r="A26" s="171"/>
      <c r="B26" s="168" t="s">
        <v>93</v>
      </c>
      <c r="C26" s="172" t="s">
        <v>109</v>
      </c>
      <c r="D26" s="168" t="s">
        <v>110</v>
      </c>
      <c r="E26" s="168" t="s">
        <v>111</v>
      </c>
      <c r="F26" s="169">
        <v>3.7770000000000001</v>
      </c>
      <c r="G26" s="170"/>
      <c r="H26" s="170"/>
      <c r="I26" s="170">
        <f>ROUND(F26*(G26+H26),2)</f>
        <v>0</v>
      </c>
      <c r="J26" s="168">
        <f>ROUND(F26*(N26),2)</f>
        <v>87.25</v>
      </c>
      <c r="K26" s="1">
        <f>ROUND(F26*(O26),2)</f>
        <v>0</v>
      </c>
      <c r="L26" s="1">
        <f>ROUND(F26*(G26+H26),2)</f>
        <v>0</v>
      </c>
      <c r="M26" s="1"/>
      <c r="N26" s="1">
        <v>23.1</v>
      </c>
      <c r="O26" s="1"/>
      <c r="P26" s="167">
        <f>ROUND(F26*(R26),3)</f>
        <v>0</v>
      </c>
      <c r="Q26" s="173"/>
      <c r="R26" s="173">
        <v>0</v>
      </c>
      <c r="S26" s="167">
        <f>ROUND(F26*(X26),3)</f>
        <v>0</v>
      </c>
      <c r="X26">
        <v>0</v>
      </c>
      <c r="Z26">
        <v>0</v>
      </c>
    </row>
    <row r="27" spans="1:26" x14ac:dyDescent="0.25">
      <c r="A27" s="156"/>
      <c r="B27" s="156"/>
      <c r="C27" s="156"/>
      <c r="D27" s="156" t="s">
        <v>66</v>
      </c>
      <c r="E27" s="156"/>
      <c r="F27" s="167"/>
      <c r="G27" s="159">
        <f>ROUND((SUM(L25:L26))/1,2)</f>
        <v>0</v>
      </c>
      <c r="H27" s="159">
        <f>ROUND((SUM(M25:M26))/1,2)</f>
        <v>0</v>
      </c>
      <c r="I27" s="159">
        <f>ROUND((SUM(I25:I26))/1,2)</f>
        <v>0</v>
      </c>
      <c r="J27" s="156"/>
      <c r="K27" s="156"/>
      <c r="L27" s="156">
        <f>ROUND((SUM(L25:L26))/1,2)</f>
        <v>0</v>
      </c>
      <c r="M27" s="156">
        <f>ROUND((SUM(M25:M26))/1,2)</f>
        <v>0</v>
      </c>
      <c r="N27" s="156"/>
      <c r="O27" s="156"/>
      <c r="P27" s="174">
        <f>ROUND((SUM(P25:P26))/1,2)</f>
        <v>0</v>
      </c>
      <c r="Q27" s="153"/>
      <c r="R27" s="153"/>
      <c r="S27" s="174">
        <f>ROUND((SUM(S25:S26))/1,2)</f>
        <v>0</v>
      </c>
      <c r="T27" s="153"/>
      <c r="U27" s="153"/>
      <c r="V27" s="153"/>
      <c r="W27" s="153"/>
      <c r="X27" s="153"/>
      <c r="Y27" s="153"/>
      <c r="Z27" s="153"/>
    </row>
    <row r="28" spans="1:26" x14ac:dyDescent="0.25">
      <c r="A28" s="1"/>
      <c r="B28" s="1"/>
      <c r="C28" s="1"/>
      <c r="D28" s="1"/>
      <c r="E28" s="1"/>
      <c r="F28" s="163"/>
      <c r="G28" s="149"/>
      <c r="H28" s="149"/>
      <c r="I28" s="149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6"/>
      <c r="B29" s="156"/>
      <c r="C29" s="156"/>
      <c r="D29" s="2" t="s">
        <v>63</v>
      </c>
      <c r="E29" s="156"/>
      <c r="F29" s="167"/>
      <c r="G29" s="159">
        <f>ROUND((SUM(L9:L28))/2,2)</f>
        <v>0</v>
      </c>
      <c r="H29" s="159">
        <f>ROUND((SUM(M9:M28))/2,2)</f>
        <v>0</v>
      </c>
      <c r="I29" s="159">
        <f>ROUND((SUM(I9:I28))/2,2)</f>
        <v>0</v>
      </c>
      <c r="J29" s="157"/>
      <c r="K29" s="156"/>
      <c r="L29" s="157">
        <f>ROUND((SUM(L9:L28))/2,2)</f>
        <v>0</v>
      </c>
      <c r="M29" s="157">
        <f>ROUND((SUM(M9:M28))/2,2)</f>
        <v>0</v>
      </c>
      <c r="N29" s="156"/>
      <c r="O29" s="156"/>
      <c r="P29" s="174">
        <f>ROUND((SUM(P9:P28))/2,2)</f>
        <v>0</v>
      </c>
      <c r="S29" s="174">
        <f>ROUND((SUM(S9:S28))/2,2)</f>
        <v>0</v>
      </c>
    </row>
    <row r="30" spans="1:26" x14ac:dyDescent="0.25">
      <c r="A30" s="1"/>
      <c r="B30" s="1"/>
      <c r="C30" s="1"/>
      <c r="D30" s="1"/>
      <c r="E30" s="1"/>
      <c r="F30" s="163"/>
      <c r="G30" s="149"/>
      <c r="H30" s="149"/>
      <c r="I30" s="149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6"/>
      <c r="B31" s="156"/>
      <c r="C31" s="156"/>
      <c r="D31" s="2" t="s">
        <v>67</v>
      </c>
      <c r="E31" s="156"/>
      <c r="F31" s="167"/>
      <c r="G31" s="157"/>
      <c r="H31" s="157"/>
      <c r="I31" s="157"/>
      <c r="J31" s="156"/>
      <c r="K31" s="156"/>
      <c r="L31" s="156"/>
      <c r="M31" s="156"/>
      <c r="N31" s="156"/>
      <c r="O31" s="156"/>
      <c r="P31" s="156"/>
      <c r="Q31" s="153"/>
      <c r="R31" s="153"/>
      <c r="S31" s="156"/>
      <c r="T31" s="153"/>
      <c r="U31" s="153"/>
      <c r="V31" s="153"/>
      <c r="W31" s="153"/>
      <c r="X31" s="153"/>
      <c r="Y31" s="153"/>
      <c r="Z31" s="153"/>
    </row>
    <row r="32" spans="1:26" x14ac:dyDescent="0.25">
      <c r="A32" s="156"/>
      <c r="B32" s="156"/>
      <c r="C32" s="156"/>
      <c r="D32" s="156" t="s">
        <v>68</v>
      </c>
      <c r="E32" s="156"/>
      <c r="F32" s="167"/>
      <c r="G32" s="157"/>
      <c r="H32" s="157"/>
      <c r="I32" s="157"/>
      <c r="J32" s="156"/>
      <c r="K32" s="156"/>
      <c r="L32" s="156"/>
      <c r="M32" s="156"/>
      <c r="N32" s="156"/>
      <c r="O32" s="156"/>
      <c r="P32" s="156"/>
      <c r="Q32" s="153"/>
      <c r="R32" s="153"/>
      <c r="S32" s="156"/>
      <c r="T32" s="153"/>
      <c r="U32" s="153"/>
      <c r="V32" s="153"/>
      <c r="W32" s="153"/>
      <c r="X32" s="153"/>
      <c r="Y32" s="153"/>
      <c r="Z32" s="153"/>
    </row>
    <row r="33" spans="1:26" ht="24.95" customHeight="1" x14ac:dyDescent="0.25">
      <c r="A33" s="171"/>
      <c r="B33" s="168" t="s">
        <v>112</v>
      </c>
      <c r="C33" s="172" t="s">
        <v>113</v>
      </c>
      <c r="D33" s="168" t="s">
        <v>114</v>
      </c>
      <c r="E33" s="168" t="s">
        <v>88</v>
      </c>
      <c r="F33" s="169">
        <v>30.97</v>
      </c>
      <c r="G33" s="170"/>
      <c r="H33" s="170"/>
      <c r="I33" s="170">
        <f>ROUND(F33*(G33+H33),2)</f>
        <v>0</v>
      </c>
      <c r="J33" s="168">
        <f>ROUND(F33*(N33),2)</f>
        <v>52.65</v>
      </c>
      <c r="K33" s="1">
        <f>ROUND(F33*(O33),2)</f>
        <v>0</v>
      </c>
      <c r="L33" s="1">
        <f>ROUND(F33*(G33+H33),2)</f>
        <v>0</v>
      </c>
      <c r="M33" s="1"/>
      <c r="N33" s="1">
        <v>1.7</v>
      </c>
      <c r="O33" s="1"/>
      <c r="P33" s="167">
        <f>ROUND(F33*(R33),3)</f>
        <v>0</v>
      </c>
      <c r="Q33" s="173"/>
      <c r="R33" s="173">
        <v>0</v>
      </c>
      <c r="S33" s="167">
        <f>ROUND(F33*(X33),3)</f>
        <v>0</v>
      </c>
      <c r="X33">
        <v>0</v>
      </c>
      <c r="Z33">
        <v>0</v>
      </c>
    </row>
    <row r="34" spans="1:26" ht="24.95" customHeight="1" x14ac:dyDescent="0.25">
      <c r="A34" s="171"/>
      <c r="B34" s="168" t="s">
        <v>112</v>
      </c>
      <c r="C34" s="172" t="s">
        <v>115</v>
      </c>
      <c r="D34" s="168" t="s">
        <v>116</v>
      </c>
      <c r="E34" s="168" t="s">
        <v>88</v>
      </c>
      <c r="F34" s="169">
        <v>28.933</v>
      </c>
      <c r="G34" s="170"/>
      <c r="H34" s="170"/>
      <c r="I34" s="170">
        <f>ROUND(F34*(G34+H34),2)</f>
        <v>0</v>
      </c>
      <c r="J34" s="168">
        <f>ROUND(F34*(N34),2)</f>
        <v>69.44</v>
      </c>
      <c r="K34" s="1">
        <f>ROUND(F34*(O34),2)</f>
        <v>0</v>
      </c>
      <c r="L34" s="1">
        <f>ROUND(F34*(G34+H34),2)</f>
        <v>0</v>
      </c>
      <c r="M34" s="1"/>
      <c r="N34" s="1">
        <v>2.4</v>
      </c>
      <c r="O34" s="1"/>
      <c r="P34" s="167">
        <f>ROUND(F34*(R34),3)</f>
        <v>0</v>
      </c>
      <c r="Q34" s="173"/>
      <c r="R34" s="173">
        <v>0</v>
      </c>
      <c r="S34" s="167">
        <f>ROUND(F34*(X34),3)</f>
        <v>0</v>
      </c>
      <c r="X34">
        <v>0</v>
      </c>
      <c r="Z34">
        <v>0</v>
      </c>
    </row>
    <row r="35" spans="1:26" ht="24.95" customHeight="1" x14ac:dyDescent="0.25">
      <c r="A35" s="171"/>
      <c r="B35" s="168" t="s">
        <v>117</v>
      </c>
      <c r="C35" s="172" t="s">
        <v>118</v>
      </c>
      <c r="D35" s="168" t="s">
        <v>119</v>
      </c>
      <c r="E35" s="168" t="s">
        <v>120</v>
      </c>
      <c r="F35" s="169">
        <v>5.0999999999999997E-2</v>
      </c>
      <c r="G35" s="175"/>
      <c r="H35" s="175"/>
      <c r="I35" s="175">
        <f>ROUND(F35*(G35+H35),2)</f>
        <v>0</v>
      </c>
      <c r="J35" s="168">
        <f>ROUND(F35*(N35),2)</f>
        <v>0.42</v>
      </c>
      <c r="K35" s="1">
        <f>ROUND(F35*(O35),2)</f>
        <v>0</v>
      </c>
      <c r="L35" s="1">
        <f>ROUND(F35*(G35+H35),2)</f>
        <v>0</v>
      </c>
      <c r="M35" s="1"/>
      <c r="N35" s="1">
        <v>8.24</v>
      </c>
      <c r="O35" s="1"/>
      <c r="P35" s="167">
        <f>ROUND(F35*(R35),3)</f>
        <v>0</v>
      </c>
      <c r="Q35" s="173"/>
      <c r="R35" s="173">
        <v>0</v>
      </c>
      <c r="S35" s="167">
        <f>ROUND(F35*(X35),3)</f>
        <v>0</v>
      </c>
      <c r="X35">
        <v>0</v>
      </c>
      <c r="Z35">
        <v>0</v>
      </c>
    </row>
    <row r="36" spans="1:26" ht="24.95" customHeight="1" x14ac:dyDescent="0.25">
      <c r="A36" s="171"/>
      <c r="B36" s="168" t="s">
        <v>121</v>
      </c>
      <c r="C36" s="172" t="s">
        <v>122</v>
      </c>
      <c r="D36" s="168" t="s">
        <v>123</v>
      </c>
      <c r="E36" s="168" t="s">
        <v>88</v>
      </c>
      <c r="F36" s="169">
        <v>29.512</v>
      </c>
      <c r="G36" s="170"/>
      <c r="H36" s="170"/>
      <c r="I36" s="170">
        <f>ROUND(F36*(G36+H36),2)</f>
        <v>0</v>
      </c>
      <c r="J36" s="168">
        <f>ROUND(F36*(N36),2)</f>
        <v>486.95</v>
      </c>
      <c r="K36" s="1">
        <f>ROUND(F36*(O36),2)</f>
        <v>0</v>
      </c>
      <c r="L36" s="1"/>
      <c r="M36" s="1">
        <f>ROUND(F36*(G36+H36),2)</f>
        <v>0</v>
      </c>
      <c r="N36" s="1">
        <v>16.5</v>
      </c>
      <c r="O36" s="1"/>
      <c r="P36" s="167">
        <f>ROUND(F36*(R36),3)</f>
        <v>0</v>
      </c>
      <c r="Q36" s="173"/>
      <c r="R36" s="173">
        <v>0</v>
      </c>
      <c r="S36" s="167">
        <f>ROUND(F36*(X36),3)</f>
        <v>0</v>
      </c>
      <c r="X36">
        <v>0</v>
      </c>
      <c r="Z36">
        <v>0</v>
      </c>
    </row>
    <row r="37" spans="1:26" ht="24.95" customHeight="1" x14ac:dyDescent="0.25">
      <c r="A37" s="171"/>
      <c r="B37" s="168" t="s">
        <v>121</v>
      </c>
      <c r="C37" s="172" t="s">
        <v>124</v>
      </c>
      <c r="D37" s="168" t="s">
        <v>125</v>
      </c>
      <c r="E37" s="168" t="s">
        <v>88</v>
      </c>
      <c r="F37" s="169">
        <v>31.588999999999999</v>
      </c>
      <c r="G37" s="170"/>
      <c r="H37" s="170"/>
      <c r="I37" s="170">
        <f>ROUND(F37*(G37+H37),2)</f>
        <v>0</v>
      </c>
      <c r="J37" s="168">
        <f>ROUND(F37*(N37),2)</f>
        <v>214.81</v>
      </c>
      <c r="K37" s="1">
        <f>ROUND(F37*(O37),2)</f>
        <v>0</v>
      </c>
      <c r="L37" s="1"/>
      <c r="M37" s="1">
        <f>ROUND(F37*(G37+H37),2)</f>
        <v>0</v>
      </c>
      <c r="N37" s="1">
        <v>6.8</v>
      </c>
      <c r="O37" s="1"/>
      <c r="P37" s="167">
        <f>ROUND(F37*(R37),3)</f>
        <v>0</v>
      </c>
      <c r="Q37" s="173"/>
      <c r="R37" s="173">
        <v>0</v>
      </c>
      <c r="S37" s="167">
        <f>ROUND(F37*(X37),3)</f>
        <v>0</v>
      </c>
      <c r="X37">
        <v>0</v>
      </c>
      <c r="Z37">
        <v>0</v>
      </c>
    </row>
    <row r="38" spans="1:26" x14ac:dyDescent="0.25">
      <c r="A38" s="156"/>
      <c r="B38" s="156"/>
      <c r="C38" s="156"/>
      <c r="D38" s="156" t="s">
        <v>68</v>
      </c>
      <c r="E38" s="156"/>
      <c r="F38" s="167"/>
      <c r="G38" s="159">
        <f>ROUND((SUM(L32:L37))/1,2)</f>
        <v>0</v>
      </c>
      <c r="H38" s="159">
        <f>ROUND((SUM(M32:M37))/1,2)</f>
        <v>0</v>
      </c>
      <c r="I38" s="159">
        <f>ROUND((SUM(I32:I37))/1,2)</f>
        <v>0</v>
      </c>
      <c r="J38" s="156"/>
      <c r="K38" s="156"/>
      <c r="L38" s="156">
        <f>ROUND((SUM(L32:L37))/1,2)</f>
        <v>0</v>
      </c>
      <c r="M38" s="156">
        <f>ROUND((SUM(M32:M37))/1,2)</f>
        <v>0</v>
      </c>
      <c r="N38" s="156"/>
      <c r="O38" s="156"/>
      <c r="P38" s="174">
        <f>ROUND((SUM(P32:P37))/1,2)</f>
        <v>0</v>
      </c>
      <c r="Q38" s="153"/>
      <c r="R38" s="153"/>
      <c r="S38" s="174">
        <f>ROUND((SUM(S32:S37))/1,2)</f>
        <v>0</v>
      </c>
      <c r="T38" s="153"/>
      <c r="U38" s="153"/>
      <c r="V38" s="153"/>
      <c r="W38" s="153"/>
      <c r="X38" s="153"/>
      <c r="Y38" s="153"/>
      <c r="Z38" s="153"/>
    </row>
    <row r="39" spans="1:26" x14ac:dyDescent="0.25">
      <c r="A39" s="1"/>
      <c r="B39" s="1"/>
      <c r="C39" s="1"/>
      <c r="D39" s="1"/>
      <c r="E39" s="1"/>
      <c r="F39" s="163"/>
      <c r="G39" s="149"/>
      <c r="H39" s="149"/>
      <c r="I39" s="149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56"/>
      <c r="B40" s="156"/>
      <c r="C40" s="156"/>
      <c r="D40" s="156" t="s">
        <v>69</v>
      </c>
      <c r="E40" s="156"/>
      <c r="F40" s="167"/>
      <c r="G40" s="157"/>
      <c r="H40" s="157"/>
      <c r="I40" s="157"/>
      <c r="J40" s="156"/>
      <c r="K40" s="156"/>
      <c r="L40" s="156"/>
      <c r="M40" s="156"/>
      <c r="N40" s="156"/>
      <c r="O40" s="156"/>
      <c r="P40" s="156"/>
      <c r="Q40" s="153"/>
      <c r="R40" s="153"/>
      <c r="S40" s="156"/>
      <c r="T40" s="153"/>
      <c r="U40" s="153"/>
      <c r="V40" s="153"/>
      <c r="W40" s="153"/>
      <c r="X40" s="153"/>
      <c r="Y40" s="153"/>
      <c r="Z40" s="153"/>
    </row>
    <row r="41" spans="1:26" ht="24.95" customHeight="1" x14ac:dyDescent="0.25">
      <c r="A41" s="171"/>
      <c r="B41" s="168" t="s">
        <v>126</v>
      </c>
      <c r="C41" s="172" t="s">
        <v>127</v>
      </c>
      <c r="D41" s="168" t="s">
        <v>128</v>
      </c>
      <c r="E41" s="168" t="s">
        <v>120</v>
      </c>
      <c r="F41" s="169">
        <v>0.02</v>
      </c>
      <c r="G41" s="175"/>
      <c r="H41" s="175"/>
      <c r="I41" s="175">
        <f>ROUND(F41*(G41+H41),2)</f>
        <v>0</v>
      </c>
      <c r="J41" s="168">
        <f>ROUND(F41*(N41),2)</f>
        <v>0.04</v>
      </c>
      <c r="K41" s="1">
        <f>ROUND(F41*(O41),2)</f>
        <v>0</v>
      </c>
      <c r="L41" s="1">
        <f>ROUND(F41*(G41+H41),2)</f>
        <v>0</v>
      </c>
      <c r="M41" s="1"/>
      <c r="N41" s="1">
        <v>2.1800000000000002</v>
      </c>
      <c r="O41" s="1"/>
      <c r="P41" s="167">
        <f>ROUND(F41*(R41),3)</f>
        <v>0</v>
      </c>
      <c r="Q41" s="173"/>
      <c r="R41" s="173">
        <v>0</v>
      </c>
      <c r="S41" s="167">
        <f>ROUND(F41*(X41),3)</f>
        <v>0</v>
      </c>
      <c r="X41">
        <v>0</v>
      </c>
      <c r="Z41">
        <v>0</v>
      </c>
    </row>
    <row r="42" spans="1:26" ht="24.95" customHeight="1" x14ac:dyDescent="0.25">
      <c r="A42" s="171"/>
      <c r="B42" s="168" t="s">
        <v>129</v>
      </c>
      <c r="C42" s="172" t="s">
        <v>130</v>
      </c>
      <c r="D42" s="168" t="s">
        <v>131</v>
      </c>
      <c r="E42" s="168" t="s">
        <v>88</v>
      </c>
      <c r="F42" s="169">
        <v>51.83</v>
      </c>
      <c r="G42" s="170"/>
      <c r="H42" s="170"/>
      <c r="I42" s="170">
        <f>ROUND(F42*(G42+H42),2)</f>
        <v>0</v>
      </c>
      <c r="J42" s="168">
        <f>ROUND(F42*(N42),2)</f>
        <v>217.69</v>
      </c>
      <c r="K42" s="1">
        <f>ROUND(F42*(O42),2)</f>
        <v>0</v>
      </c>
      <c r="L42" s="1">
        <f>ROUND(F42*(G42+H42),2)</f>
        <v>0</v>
      </c>
      <c r="M42" s="1"/>
      <c r="N42" s="1">
        <v>4.2</v>
      </c>
      <c r="O42" s="1"/>
      <c r="P42" s="167">
        <f>ROUND(F42*(R42),3)</f>
        <v>0</v>
      </c>
      <c r="Q42" s="173"/>
      <c r="R42" s="173">
        <v>0</v>
      </c>
      <c r="S42" s="167">
        <f>ROUND(F42*(X42),3)</f>
        <v>0.56899999999999995</v>
      </c>
      <c r="X42">
        <v>1.098E-2</v>
      </c>
      <c r="Z42">
        <v>0</v>
      </c>
    </row>
    <row r="43" spans="1:26" x14ac:dyDescent="0.25">
      <c r="A43" s="156"/>
      <c r="B43" s="156"/>
      <c r="C43" s="156"/>
      <c r="D43" s="156" t="s">
        <v>69</v>
      </c>
      <c r="E43" s="156"/>
      <c r="F43" s="167"/>
      <c r="G43" s="159">
        <f>ROUND((SUM(L40:L42))/1,2)</f>
        <v>0</v>
      </c>
      <c r="H43" s="159">
        <f>ROUND((SUM(M40:M42))/1,2)</f>
        <v>0</v>
      </c>
      <c r="I43" s="159">
        <f>ROUND((SUM(I40:I42))/1,2)</f>
        <v>0</v>
      </c>
      <c r="J43" s="156"/>
      <c r="K43" s="156"/>
      <c r="L43" s="156">
        <f>ROUND((SUM(L40:L42))/1,2)</f>
        <v>0</v>
      </c>
      <c r="M43" s="156">
        <f>ROUND((SUM(M40:M42))/1,2)</f>
        <v>0</v>
      </c>
      <c r="N43" s="156"/>
      <c r="O43" s="156"/>
      <c r="P43" s="174">
        <f>ROUND((SUM(P40:P42))/1,2)</f>
        <v>0</v>
      </c>
      <c r="Q43" s="153"/>
      <c r="R43" s="153"/>
      <c r="S43" s="174">
        <f>ROUND((SUM(S40:S42))/1,2)</f>
        <v>0.56999999999999995</v>
      </c>
      <c r="T43" s="153"/>
      <c r="U43" s="153"/>
      <c r="V43" s="153"/>
      <c r="W43" s="153"/>
      <c r="X43" s="153"/>
      <c r="Y43" s="153"/>
      <c r="Z43" s="153"/>
    </row>
    <row r="44" spans="1:26" x14ac:dyDescent="0.25">
      <c r="A44" s="1"/>
      <c r="B44" s="1"/>
      <c r="C44" s="1"/>
      <c r="D44" s="1"/>
      <c r="E44" s="1"/>
      <c r="F44" s="163"/>
      <c r="G44" s="149"/>
      <c r="H44" s="149"/>
      <c r="I44" s="149"/>
      <c r="J44" s="1"/>
      <c r="K44" s="1"/>
      <c r="L44" s="1"/>
      <c r="M44" s="1"/>
      <c r="N44" s="1"/>
      <c r="O44" s="1"/>
      <c r="P44" s="1"/>
      <c r="S44" s="1"/>
    </row>
    <row r="45" spans="1:26" x14ac:dyDescent="0.25">
      <c r="A45" s="156"/>
      <c r="B45" s="156"/>
      <c r="C45" s="156"/>
      <c r="D45" s="156" t="s">
        <v>70</v>
      </c>
      <c r="E45" s="156"/>
      <c r="F45" s="167"/>
      <c r="G45" s="157"/>
      <c r="H45" s="157"/>
      <c r="I45" s="157"/>
      <c r="J45" s="156"/>
      <c r="K45" s="156"/>
      <c r="L45" s="156"/>
      <c r="M45" s="156"/>
      <c r="N45" s="156"/>
      <c r="O45" s="156"/>
      <c r="P45" s="156"/>
      <c r="Q45" s="153"/>
      <c r="R45" s="153"/>
      <c r="S45" s="156"/>
      <c r="T45" s="153"/>
      <c r="U45" s="153"/>
      <c r="V45" s="153"/>
      <c r="W45" s="153"/>
      <c r="X45" s="153"/>
      <c r="Y45" s="153"/>
      <c r="Z45" s="153"/>
    </row>
    <row r="46" spans="1:26" ht="24.95" customHeight="1" x14ac:dyDescent="0.25">
      <c r="A46" s="171"/>
      <c r="B46" s="168" t="s">
        <v>132</v>
      </c>
      <c r="C46" s="172" t="s">
        <v>133</v>
      </c>
      <c r="D46" s="168" t="s">
        <v>134</v>
      </c>
      <c r="E46" s="168" t="s">
        <v>103</v>
      </c>
      <c r="F46" s="169">
        <v>31.34</v>
      </c>
      <c r="G46" s="170"/>
      <c r="H46" s="170"/>
      <c r="I46" s="170">
        <f>ROUND(F46*(G46+H46),2)</f>
        <v>0</v>
      </c>
      <c r="J46" s="168">
        <f>ROUND(F46*(N46),2)</f>
        <v>47.01</v>
      </c>
      <c r="K46" s="1">
        <f>ROUND(F46*(O46),2)</f>
        <v>0</v>
      </c>
      <c r="L46" s="1">
        <f>ROUND(F46*(G46+H46),2)</f>
        <v>0</v>
      </c>
      <c r="M46" s="1"/>
      <c r="N46" s="1">
        <v>1.5</v>
      </c>
      <c r="O46" s="1"/>
      <c r="P46" s="167">
        <f>ROUND(F46*(R46),3)</f>
        <v>0</v>
      </c>
      <c r="Q46" s="173"/>
      <c r="R46" s="173">
        <v>0</v>
      </c>
      <c r="S46" s="167">
        <f>ROUND(F46*(X46),3)</f>
        <v>0</v>
      </c>
      <c r="X46">
        <v>0</v>
      </c>
      <c r="Z46">
        <v>0</v>
      </c>
    </row>
    <row r="47" spans="1:26" ht="24.95" customHeight="1" x14ac:dyDescent="0.25">
      <c r="A47" s="171"/>
      <c r="B47" s="168" t="s">
        <v>132</v>
      </c>
      <c r="C47" s="172" t="s">
        <v>135</v>
      </c>
      <c r="D47" s="168" t="s">
        <v>136</v>
      </c>
      <c r="E47" s="168" t="s">
        <v>88</v>
      </c>
      <c r="F47" s="169">
        <v>30.257000000000001</v>
      </c>
      <c r="G47" s="170"/>
      <c r="H47" s="170"/>
      <c r="I47" s="170">
        <f>ROUND(F47*(G47+H47),2)</f>
        <v>0</v>
      </c>
      <c r="J47" s="168">
        <f>ROUND(F47*(N47),2)</f>
        <v>308.62</v>
      </c>
      <c r="K47" s="1">
        <f>ROUND(F47*(O47),2)</f>
        <v>0</v>
      </c>
      <c r="L47" s="1">
        <f>ROUND(F47*(G47+H47),2)</f>
        <v>0</v>
      </c>
      <c r="M47" s="1"/>
      <c r="N47" s="1">
        <v>10.199999999999999</v>
      </c>
      <c r="O47" s="1"/>
      <c r="P47" s="167">
        <f>ROUND(F47*(R47),3)</f>
        <v>0</v>
      </c>
      <c r="Q47" s="173"/>
      <c r="R47" s="173">
        <v>0</v>
      </c>
      <c r="S47" s="167">
        <f>ROUND(F47*(X47),3)</f>
        <v>0</v>
      </c>
      <c r="X47">
        <v>0</v>
      </c>
      <c r="Z47">
        <v>0</v>
      </c>
    </row>
    <row r="48" spans="1:26" ht="24.95" customHeight="1" x14ac:dyDescent="0.25">
      <c r="A48" s="171"/>
      <c r="B48" s="168" t="s">
        <v>132</v>
      </c>
      <c r="C48" s="172" t="s">
        <v>137</v>
      </c>
      <c r="D48" s="168" t="s">
        <v>138</v>
      </c>
      <c r="E48" s="168" t="s">
        <v>120</v>
      </c>
      <c r="F48" s="169">
        <v>3.7999999999999999E-2</v>
      </c>
      <c r="G48" s="175"/>
      <c r="H48" s="175"/>
      <c r="I48" s="175">
        <f>ROUND(F48*(G48+H48),2)</f>
        <v>0</v>
      </c>
      <c r="J48" s="168">
        <f>ROUND(F48*(N48),2)</f>
        <v>0.3</v>
      </c>
      <c r="K48" s="1">
        <f>ROUND(F48*(O48),2)</f>
        <v>0</v>
      </c>
      <c r="L48" s="1">
        <f>ROUND(F48*(G48+H48),2)</f>
        <v>0</v>
      </c>
      <c r="M48" s="1"/>
      <c r="N48" s="1">
        <v>7.94</v>
      </c>
      <c r="O48" s="1"/>
      <c r="P48" s="167">
        <f>ROUND(F48*(R48),3)</f>
        <v>0</v>
      </c>
      <c r="Q48" s="173"/>
      <c r="R48" s="173">
        <v>0</v>
      </c>
      <c r="S48" s="167">
        <f>ROUND(F48*(X48),3)</f>
        <v>0</v>
      </c>
      <c r="X48">
        <v>0</v>
      </c>
      <c r="Z48">
        <v>0</v>
      </c>
    </row>
    <row r="49" spans="1:26" ht="50.1" customHeight="1" x14ac:dyDescent="0.25">
      <c r="A49" s="171"/>
      <c r="B49" s="168" t="s">
        <v>121</v>
      </c>
      <c r="C49" s="172" t="s">
        <v>139</v>
      </c>
      <c r="D49" s="168" t="s">
        <v>140</v>
      </c>
      <c r="E49" s="168" t="s">
        <v>88</v>
      </c>
      <c r="F49" s="169">
        <v>30.257000000000001</v>
      </c>
      <c r="G49" s="170"/>
      <c r="H49" s="170"/>
      <c r="I49" s="170">
        <f>ROUND(F49*(G49+H49),2)</f>
        <v>0</v>
      </c>
      <c r="J49" s="168">
        <f>ROUND(F49*(N49),2)</f>
        <v>438.73</v>
      </c>
      <c r="K49" s="1">
        <f>ROUND(F49*(O49),2)</f>
        <v>0</v>
      </c>
      <c r="L49" s="1"/>
      <c r="M49" s="1">
        <f>ROUND(F49*(G49+H49),2)</f>
        <v>0</v>
      </c>
      <c r="N49" s="1">
        <v>14.5</v>
      </c>
      <c r="O49" s="1"/>
      <c r="P49" s="167">
        <f>ROUND(F49*(R49),3)</f>
        <v>0</v>
      </c>
      <c r="Q49" s="173"/>
      <c r="R49" s="173">
        <v>0</v>
      </c>
      <c r="S49" s="167">
        <f>ROUND(F49*(X49),3)</f>
        <v>0</v>
      </c>
      <c r="X49">
        <v>0</v>
      </c>
      <c r="Z49">
        <v>0</v>
      </c>
    </row>
    <row r="50" spans="1:26" x14ac:dyDescent="0.25">
      <c r="A50" s="156"/>
      <c r="B50" s="156"/>
      <c r="C50" s="156"/>
      <c r="D50" s="156" t="s">
        <v>70</v>
      </c>
      <c r="E50" s="156"/>
      <c r="F50" s="167"/>
      <c r="G50" s="159">
        <f>ROUND((SUM(L45:L49))/1,2)</f>
        <v>0</v>
      </c>
      <c r="H50" s="159">
        <f>ROUND((SUM(M45:M49))/1,2)</f>
        <v>0</v>
      </c>
      <c r="I50" s="159">
        <f>ROUND((SUM(I45:I49))/1,2)</f>
        <v>0</v>
      </c>
      <c r="J50" s="156"/>
      <c r="K50" s="156"/>
      <c r="L50" s="156">
        <f>ROUND((SUM(L45:L49))/1,2)</f>
        <v>0</v>
      </c>
      <c r="M50" s="156">
        <f>ROUND((SUM(M45:M49))/1,2)</f>
        <v>0</v>
      </c>
      <c r="N50" s="156"/>
      <c r="O50" s="156"/>
      <c r="P50" s="174">
        <f>ROUND((SUM(P45:P49))/1,2)</f>
        <v>0</v>
      </c>
      <c r="Q50" s="153"/>
      <c r="R50" s="153"/>
      <c r="S50" s="174">
        <f>ROUND((SUM(S45:S49))/1,2)</f>
        <v>0</v>
      </c>
      <c r="T50" s="153"/>
      <c r="U50" s="153"/>
      <c r="V50" s="153"/>
      <c r="W50" s="153"/>
      <c r="X50" s="153"/>
      <c r="Y50" s="153"/>
      <c r="Z50" s="153"/>
    </row>
    <row r="51" spans="1:26" x14ac:dyDescent="0.25">
      <c r="A51" s="1"/>
      <c r="B51" s="1"/>
      <c r="C51" s="1"/>
      <c r="D51" s="1"/>
      <c r="E51" s="1"/>
      <c r="F51" s="163"/>
      <c r="G51" s="149"/>
      <c r="H51" s="149"/>
      <c r="I51" s="149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56"/>
      <c r="B52" s="156"/>
      <c r="C52" s="156"/>
      <c r="D52" s="156" t="s">
        <v>71</v>
      </c>
      <c r="E52" s="156"/>
      <c r="F52" s="167"/>
      <c r="G52" s="157"/>
      <c r="H52" s="157"/>
      <c r="I52" s="157"/>
      <c r="J52" s="156"/>
      <c r="K52" s="156"/>
      <c r="L52" s="156"/>
      <c r="M52" s="156"/>
      <c r="N52" s="156"/>
      <c r="O52" s="156"/>
      <c r="P52" s="156"/>
      <c r="Q52" s="153"/>
      <c r="R52" s="153"/>
      <c r="S52" s="156"/>
      <c r="T52" s="153"/>
      <c r="U52" s="153"/>
      <c r="V52" s="153"/>
      <c r="W52" s="153"/>
      <c r="X52" s="153"/>
      <c r="Y52" s="153"/>
      <c r="Z52" s="153"/>
    </row>
    <row r="53" spans="1:26" ht="24.95" customHeight="1" x14ac:dyDescent="0.25">
      <c r="A53" s="171"/>
      <c r="B53" s="168" t="s">
        <v>141</v>
      </c>
      <c r="C53" s="172" t="s">
        <v>142</v>
      </c>
      <c r="D53" s="168" t="s">
        <v>143</v>
      </c>
      <c r="E53" s="168" t="s">
        <v>144</v>
      </c>
      <c r="F53" s="169">
        <v>2</v>
      </c>
      <c r="G53" s="170"/>
      <c r="H53" s="170"/>
      <c r="I53" s="170">
        <f>ROUND(F53*(G53+H53),2)</f>
        <v>0</v>
      </c>
      <c r="J53" s="168">
        <f>ROUND(F53*(N53),2)</f>
        <v>25</v>
      </c>
      <c r="K53" s="1">
        <f>ROUND(F53*(O53),2)</f>
        <v>0</v>
      </c>
      <c r="L53" s="1">
        <f>ROUND(F53*(G53+H53),2)</f>
        <v>0</v>
      </c>
      <c r="M53" s="1"/>
      <c r="N53" s="1">
        <v>12.5</v>
      </c>
      <c r="O53" s="1"/>
      <c r="P53" s="167">
        <f>ROUND(F53*(R53),3)</f>
        <v>0</v>
      </c>
      <c r="Q53" s="173"/>
      <c r="R53" s="173">
        <v>0</v>
      </c>
      <c r="S53" s="167">
        <f>ROUND(F53*(X53),3)</f>
        <v>0</v>
      </c>
      <c r="X53">
        <v>0</v>
      </c>
      <c r="Z53">
        <v>0</v>
      </c>
    </row>
    <row r="54" spans="1:26" ht="24.95" customHeight="1" x14ac:dyDescent="0.25">
      <c r="A54" s="171"/>
      <c r="B54" s="168" t="s">
        <v>145</v>
      </c>
      <c r="C54" s="172" t="s">
        <v>146</v>
      </c>
      <c r="D54" s="168" t="s">
        <v>147</v>
      </c>
      <c r="E54" s="168" t="s">
        <v>144</v>
      </c>
      <c r="F54" s="169">
        <v>2</v>
      </c>
      <c r="G54" s="170"/>
      <c r="H54" s="170"/>
      <c r="I54" s="170">
        <f>ROUND(F54*(G54+H54),2)</f>
        <v>0</v>
      </c>
      <c r="J54" s="168">
        <f>ROUND(F54*(N54),2)</f>
        <v>31.2</v>
      </c>
      <c r="K54" s="1">
        <f>ROUND(F54*(O54),2)</f>
        <v>0</v>
      </c>
      <c r="L54" s="1">
        <f>ROUND(F54*(G54+H54),2)</f>
        <v>0</v>
      </c>
      <c r="M54" s="1"/>
      <c r="N54" s="1">
        <v>15.6</v>
      </c>
      <c r="O54" s="1"/>
      <c r="P54" s="167">
        <f>ROUND(F54*(R54),3)</f>
        <v>0</v>
      </c>
      <c r="Q54" s="173"/>
      <c r="R54" s="173">
        <v>0</v>
      </c>
      <c r="S54" s="167">
        <f>ROUND(F54*(X54),3)</f>
        <v>0</v>
      </c>
      <c r="X54">
        <v>0</v>
      </c>
      <c r="Z54">
        <v>0</v>
      </c>
    </row>
    <row r="55" spans="1:26" x14ac:dyDescent="0.25">
      <c r="A55" s="156"/>
      <c r="B55" s="156"/>
      <c r="C55" s="156"/>
      <c r="D55" s="156" t="s">
        <v>71</v>
      </c>
      <c r="E55" s="156"/>
      <c r="F55" s="167"/>
      <c r="G55" s="159">
        <f>ROUND((SUM(L52:L54))/1,2)</f>
        <v>0</v>
      </c>
      <c r="H55" s="159">
        <f>ROUND((SUM(M52:M54))/1,2)</f>
        <v>0</v>
      </c>
      <c r="I55" s="159">
        <f>ROUND((SUM(I52:I54))/1,2)</f>
        <v>0</v>
      </c>
      <c r="J55" s="156"/>
      <c r="K55" s="156"/>
      <c r="L55" s="156">
        <f>ROUND((SUM(L52:L54))/1,2)</f>
        <v>0</v>
      </c>
      <c r="M55" s="156">
        <f>ROUND((SUM(M52:M54))/1,2)</f>
        <v>0</v>
      </c>
      <c r="N55" s="156"/>
      <c r="O55" s="156"/>
      <c r="P55" s="174">
        <f>ROUND((SUM(P52:P54))/1,2)</f>
        <v>0</v>
      </c>
      <c r="Q55" s="153"/>
      <c r="R55" s="153"/>
      <c r="S55" s="174">
        <f>ROUND((SUM(S52:S54))/1,2)</f>
        <v>0</v>
      </c>
      <c r="T55" s="153"/>
      <c r="U55" s="153"/>
      <c r="V55" s="153"/>
      <c r="W55" s="153"/>
      <c r="X55" s="153"/>
      <c r="Y55" s="153"/>
      <c r="Z55" s="153"/>
    </row>
    <row r="56" spans="1:26" x14ac:dyDescent="0.25">
      <c r="A56" s="1"/>
      <c r="B56" s="1"/>
      <c r="C56" s="1"/>
      <c r="D56" s="1"/>
      <c r="E56" s="1"/>
      <c r="F56" s="163"/>
      <c r="G56" s="149"/>
      <c r="H56" s="149"/>
      <c r="I56" s="149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6"/>
      <c r="B57" s="156"/>
      <c r="C57" s="156"/>
      <c r="D57" s="156" t="s">
        <v>72</v>
      </c>
      <c r="E57" s="156"/>
      <c r="F57" s="167"/>
      <c r="G57" s="157"/>
      <c r="H57" s="157"/>
      <c r="I57" s="157"/>
      <c r="J57" s="156"/>
      <c r="K57" s="156"/>
      <c r="L57" s="156"/>
      <c r="M57" s="156"/>
      <c r="N57" s="156"/>
      <c r="O57" s="156"/>
      <c r="P57" s="156"/>
      <c r="Q57" s="153"/>
      <c r="R57" s="153"/>
      <c r="S57" s="156"/>
      <c r="T57" s="153"/>
      <c r="U57" s="153"/>
      <c r="V57" s="153"/>
      <c r="W57" s="153"/>
      <c r="X57" s="153"/>
      <c r="Y57" s="153"/>
      <c r="Z57" s="153"/>
    </row>
    <row r="58" spans="1:26" ht="24.95" customHeight="1" x14ac:dyDescent="0.25">
      <c r="A58" s="171"/>
      <c r="B58" s="168" t="s">
        <v>148</v>
      </c>
      <c r="C58" s="172" t="s">
        <v>149</v>
      </c>
      <c r="D58" s="168" t="s">
        <v>150</v>
      </c>
      <c r="E58" s="168" t="s">
        <v>88</v>
      </c>
      <c r="F58" s="169">
        <v>94.754999999999995</v>
      </c>
      <c r="G58" s="170"/>
      <c r="H58" s="170"/>
      <c r="I58" s="170">
        <f>ROUND(F58*(G58+H58),2)</f>
        <v>0</v>
      </c>
      <c r="J58" s="168">
        <f>ROUND(F58*(N58),2)</f>
        <v>236.89</v>
      </c>
      <c r="K58" s="1">
        <f>ROUND(F58*(O58),2)</f>
        <v>0</v>
      </c>
      <c r="L58" s="1">
        <f>ROUND(F58*(G58+H58),2)</f>
        <v>0</v>
      </c>
      <c r="M58" s="1"/>
      <c r="N58" s="1">
        <v>2.5</v>
      </c>
      <c r="O58" s="1"/>
      <c r="P58" s="167">
        <f>ROUND(F58*(R58),3)</f>
        <v>2.4E-2</v>
      </c>
      <c r="Q58" s="173"/>
      <c r="R58" s="173">
        <v>2.5000000000000001E-4</v>
      </c>
      <c r="S58" s="167">
        <f>ROUND(F58*(X58),3)</f>
        <v>0</v>
      </c>
      <c r="X58">
        <v>0</v>
      </c>
      <c r="Z58">
        <v>0</v>
      </c>
    </row>
    <row r="59" spans="1:26" x14ac:dyDescent="0.25">
      <c r="A59" s="156"/>
      <c r="B59" s="156"/>
      <c r="C59" s="156"/>
      <c r="D59" s="156" t="s">
        <v>72</v>
      </c>
      <c r="E59" s="156"/>
      <c r="F59" s="167"/>
      <c r="G59" s="159">
        <f>ROUND((SUM(L57:L58))/1,2)</f>
        <v>0</v>
      </c>
      <c r="H59" s="159">
        <f>ROUND((SUM(M57:M58))/1,2)</f>
        <v>0</v>
      </c>
      <c r="I59" s="159">
        <f>ROUND((SUM(I57:I58))/1,2)</f>
        <v>0</v>
      </c>
      <c r="J59" s="156"/>
      <c r="K59" s="156"/>
      <c r="L59" s="156">
        <f>ROUND((SUM(L57:L58))/1,2)</f>
        <v>0</v>
      </c>
      <c r="M59" s="156">
        <f>ROUND((SUM(M57:M58))/1,2)</f>
        <v>0</v>
      </c>
      <c r="N59" s="156"/>
      <c r="O59" s="156"/>
      <c r="P59" s="174">
        <f>ROUND((SUM(P57:P58))/1,2)</f>
        <v>0.02</v>
      </c>
      <c r="Q59" s="153"/>
      <c r="R59" s="153"/>
      <c r="S59" s="174">
        <f>ROUND((SUM(S57:S58))/1,2)</f>
        <v>0</v>
      </c>
      <c r="T59" s="153"/>
      <c r="U59" s="153"/>
      <c r="V59" s="153"/>
      <c r="W59" s="153"/>
      <c r="X59" s="153"/>
      <c r="Y59" s="153"/>
      <c r="Z59" s="153"/>
    </row>
    <row r="60" spans="1:26" x14ac:dyDescent="0.25">
      <c r="A60" s="1"/>
      <c r="B60" s="1"/>
      <c r="C60" s="1"/>
      <c r="D60" s="1"/>
      <c r="E60" s="1"/>
      <c r="F60" s="163"/>
      <c r="G60" s="149"/>
      <c r="H60" s="149"/>
      <c r="I60" s="149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6"/>
      <c r="B61" s="156"/>
      <c r="C61" s="156"/>
      <c r="D61" s="2" t="s">
        <v>67</v>
      </c>
      <c r="E61" s="156"/>
      <c r="F61" s="167"/>
      <c r="G61" s="159">
        <f>ROUND((SUM(L31:L60))/2,2)</f>
        <v>0</v>
      </c>
      <c r="H61" s="159">
        <f>ROUND((SUM(M31:M60))/2,2)</f>
        <v>0</v>
      </c>
      <c r="I61" s="159">
        <f>ROUND((SUM(I31:I60))/2,2)</f>
        <v>0</v>
      </c>
      <c r="J61" s="157"/>
      <c r="K61" s="156"/>
      <c r="L61" s="157">
        <f>ROUND((SUM(L31:L60))/2,2)</f>
        <v>0</v>
      </c>
      <c r="M61" s="157">
        <f>ROUND((SUM(M31:M60))/2,2)</f>
        <v>0</v>
      </c>
      <c r="N61" s="156"/>
      <c r="O61" s="156"/>
      <c r="P61" s="174">
        <f>ROUND((SUM(P31:P60))/2,2)</f>
        <v>0.02</v>
      </c>
      <c r="S61" s="174">
        <f>ROUND((SUM(S31:S60))/2,2)</f>
        <v>0.56999999999999995</v>
      </c>
    </row>
    <row r="62" spans="1:26" x14ac:dyDescent="0.25">
      <c r="A62" s="1"/>
      <c r="B62" s="1"/>
      <c r="C62" s="1"/>
      <c r="D62" s="1"/>
      <c r="E62" s="1"/>
      <c r="F62" s="163"/>
      <c r="G62" s="149"/>
      <c r="H62" s="149"/>
      <c r="I62" s="149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56"/>
      <c r="B63" s="156"/>
      <c r="C63" s="156"/>
      <c r="D63" s="2" t="s">
        <v>73</v>
      </c>
      <c r="E63" s="156"/>
      <c r="F63" s="167"/>
      <c r="G63" s="157"/>
      <c r="H63" s="157"/>
      <c r="I63" s="157"/>
      <c r="J63" s="156"/>
      <c r="K63" s="156"/>
      <c r="L63" s="156"/>
      <c r="M63" s="156"/>
      <c r="N63" s="156"/>
      <c r="O63" s="156"/>
      <c r="P63" s="156"/>
      <c r="Q63" s="153"/>
      <c r="R63" s="153"/>
      <c r="S63" s="156"/>
      <c r="T63" s="153"/>
      <c r="U63" s="153"/>
      <c r="V63" s="153"/>
      <c r="W63" s="153"/>
      <c r="X63" s="153"/>
      <c r="Y63" s="153"/>
      <c r="Z63" s="153"/>
    </row>
    <row r="64" spans="1:26" x14ac:dyDescent="0.25">
      <c r="A64" s="156"/>
      <c r="B64" s="156"/>
      <c r="C64" s="156"/>
      <c r="D64" s="156" t="s">
        <v>74</v>
      </c>
      <c r="E64" s="156"/>
      <c r="F64" s="167"/>
      <c r="G64" s="157"/>
      <c r="H64" s="157"/>
      <c r="I64" s="157"/>
      <c r="J64" s="156"/>
      <c r="K64" s="156"/>
      <c r="L64" s="156"/>
      <c r="M64" s="156"/>
      <c r="N64" s="156"/>
      <c r="O64" s="156"/>
      <c r="P64" s="156"/>
      <c r="Q64" s="153"/>
      <c r="R64" s="153"/>
      <c r="S64" s="156"/>
      <c r="T64" s="153"/>
      <c r="U64" s="153"/>
      <c r="V64" s="153"/>
      <c r="W64" s="153"/>
      <c r="X64" s="153"/>
      <c r="Y64" s="153"/>
      <c r="Z64" s="153"/>
    </row>
    <row r="65" spans="1:26" ht="24.95" customHeight="1" x14ac:dyDescent="0.25">
      <c r="A65" s="171"/>
      <c r="B65" s="168" t="s">
        <v>151</v>
      </c>
      <c r="C65" s="172" t="s">
        <v>152</v>
      </c>
      <c r="D65" s="168" t="s">
        <v>153</v>
      </c>
      <c r="E65" s="168" t="s">
        <v>144</v>
      </c>
      <c r="F65" s="169">
        <v>1</v>
      </c>
      <c r="G65" s="170"/>
      <c r="H65" s="170"/>
      <c r="I65" s="170">
        <f t="shared" ref="I65:I72" si="6">ROUND(F65*(G65+H65),2)</f>
        <v>0</v>
      </c>
      <c r="J65" s="168">
        <f t="shared" ref="J65:J72" si="7">ROUND(F65*(N65),2)</f>
        <v>2.6</v>
      </c>
      <c r="K65" s="1">
        <f t="shared" ref="K65:K72" si="8">ROUND(F65*(O65),2)</f>
        <v>0</v>
      </c>
      <c r="L65" s="1">
        <f>ROUND(F65*(G65+H65),2)</f>
        <v>0</v>
      </c>
      <c r="M65" s="1"/>
      <c r="N65" s="1">
        <v>2.6</v>
      </c>
      <c r="O65" s="1"/>
      <c r="P65" s="167">
        <f t="shared" ref="P65:P72" si="9">ROUND(F65*(R65),3)</f>
        <v>0</v>
      </c>
      <c r="Q65" s="173"/>
      <c r="R65" s="173">
        <v>0</v>
      </c>
      <c r="S65" s="167">
        <f t="shared" ref="S65:S72" si="10">ROUND(F65*(X65),3)</f>
        <v>0</v>
      </c>
      <c r="X65">
        <v>0</v>
      </c>
      <c r="Z65">
        <v>0</v>
      </c>
    </row>
    <row r="66" spans="1:26" ht="24.95" customHeight="1" x14ac:dyDescent="0.25">
      <c r="A66" s="171"/>
      <c r="B66" s="168" t="s">
        <v>151</v>
      </c>
      <c r="C66" s="172" t="s">
        <v>154</v>
      </c>
      <c r="D66" s="168" t="s">
        <v>155</v>
      </c>
      <c r="E66" s="168" t="s">
        <v>144</v>
      </c>
      <c r="F66" s="169">
        <v>12</v>
      </c>
      <c r="G66" s="170"/>
      <c r="H66" s="170"/>
      <c r="I66" s="170">
        <f t="shared" si="6"/>
        <v>0</v>
      </c>
      <c r="J66" s="168">
        <f t="shared" si="7"/>
        <v>48</v>
      </c>
      <c r="K66" s="1">
        <f t="shared" si="8"/>
        <v>0</v>
      </c>
      <c r="L66" s="1">
        <f>ROUND(F66*(G66+H66),2)</f>
        <v>0</v>
      </c>
      <c r="M66" s="1"/>
      <c r="N66" s="1">
        <v>4</v>
      </c>
      <c r="O66" s="1"/>
      <c r="P66" s="167">
        <f t="shared" si="9"/>
        <v>0</v>
      </c>
      <c r="Q66" s="173"/>
      <c r="R66" s="173">
        <v>0</v>
      </c>
      <c r="S66" s="167">
        <f t="shared" si="10"/>
        <v>0</v>
      </c>
      <c r="X66">
        <v>0</v>
      </c>
      <c r="Z66">
        <v>0</v>
      </c>
    </row>
    <row r="67" spans="1:26" ht="24.95" customHeight="1" x14ac:dyDescent="0.25">
      <c r="A67" s="171"/>
      <c r="B67" s="168" t="s">
        <v>151</v>
      </c>
      <c r="C67" s="172" t="s">
        <v>156</v>
      </c>
      <c r="D67" s="168" t="s">
        <v>157</v>
      </c>
      <c r="E67" s="168" t="s">
        <v>144</v>
      </c>
      <c r="F67" s="169">
        <v>10</v>
      </c>
      <c r="G67" s="170"/>
      <c r="H67" s="170"/>
      <c r="I67" s="170">
        <f t="shared" si="6"/>
        <v>0</v>
      </c>
      <c r="J67" s="168">
        <f t="shared" si="7"/>
        <v>123</v>
      </c>
      <c r="K67" s="1">
        <f t="shared" si="8"/>
        <v>0</v>
      </c>
      <c r="L67" s="1">
        <f>ROUND(F67*(G67+H67),2)</f>
        <v>0</v>
      </c>
      <c r="M67" s="1"/>
      <c r="N67" s="1">
        <v>12.3</v>
      </c>
      <c r="O67" s="1"/>
      <c r="P67" s="167">
        <f t="shared" si="9"/>
        <v>0</v>
      </c>
      <c r="Q67" s="173"/>
      <c r="R67" s="173">
        <v>0</v>
      </c>
      <c r="S67" s="167">
        <f t="shared" si="10"/>
        <v>0</v>
      </c>
      <c r="X67">
        <v>0</v>
      </c>
      <c r="Z67">
        <v>0</v>
      </c>
    </row>
    <row r="68" spans="1:26" ht="24.95" customHeight="1" x14ac:dyDescent="0.25">
      <c r="A68" s="171"/>
      <c r="B68" s="168" t="s">
        <v>151</v>
      </c>
      <c r="C68" s="172" t="s">
        <v>158</v>
      </c>
      <c r="D68" s="168" t="s">
        <v>159</v>
      </c>
      <c r="E68" s="168" t="s">
        <v>103</v>
      </c>
      <c r="F68" s="169">
        <v>40</v>
      </c>
      <c r="G68" s="170"/>
      <c r="H68" s="170"/>
      <c r="I68" s="170">
        <f t="shared" si="6"/>
        <v>0</v>
      </c>
      <c r="J68" s="168">
        <f t="shared" si="7"/>
        <v>24</v>
      </c>
      <c r="K68" s="1">
        <f t="shared" si="8"/>
        <v>0</v>
      </c>
      <c r="L68" s="1">
        <f>ROUND(F68*(G68+H68),2)</f>
        <v>0</v>
      </c>
      <c r="M68" s="1"/>
      <c r="N68" s="1">
        <v>0.6</v>
      </c>
      <c r="O68" s="1"/>
      <c r="P68" s="167">
        <f t="shared" si="9"/>
        <v>0</v>
      </c>
      <c r="Q68" s="173"/>
      <c r="R68" s="173">
        <v>0</v>
      </c>
      <c r="S68" s="167">
        <f t="shared" si="10"/>
        <v>0</v>
      </c>
      <c r="X68">
        <v>0</v>
      </c>
      <c r="Z68">
        <v>0</v>
      </c>
    </row>
    <row r="69" spans="1:26" ht="24.95" customHeight="1" x14ac:dyDescent="0.25">
      <c r="A69" s="171"/>
      <c r="B69" s="168" t="s">
        <v>96</v>
      </c>
      <c r="C69" s="172" t="s">
        <v>160</v>
      </c>
      <c r="D69" s="168" t="s">
        <v>161</v>
      </c>
      <c r="E69" s="168" t="s">
        <v>162</v>
      </c>
      <c r="F69" s="169">
        <v>10</v>
      </c>
      <c r="G69" s="170"/>
      <c r="H69" s="170"/>
      <c r="I69" s="170">
        <f t="shared" si="6"/>
        <v>0</v>
      </c>
      <c r="J69" s="168">
        <f t="shared" si="7"/>
        <v>250</v>
      </c>
      <c r="K69" s="1">
        <f t="shared" si="8"/>
        <v>0</v>
      </c>
      <c r="L69" s="1">
        <f>ROUND(F69*(G69+H69),2)</f>
        <v>0</v>
      </c>
      <c r="M69" s="1"/>
      <c r="N69" s="1">
        <v>25</v>
      </c>
      <c r="O69" s="1"/>
      <c r="P69" s="167">
        <f t="shared" si="9"/>
        <v>0</v>
      </c>
      <c r="Q69" s="173"/>
      <c r="R69" s="173">
        <v>0</v>
      </c>
      <c r="S69" s="167">
        <f t="shared" si="10"/>
        <v>0</v>
      </c>
      <c r="X69">
        <v>0</v>
      </c>
      <c r="Z69">
        <v>0</v>
      </c>
    </row>
    <row r="70" spans="1:26" ht="24.95" customHeight="1" x14ac:dyDescent="0.25">
      <c r="A70" s="171"/>
      <c r="B70" s="168" t="s">
        <v>163</v>
      </c>
      <c r="C70" s="172" t="s">
        <v>164</v>
      </c>
      <c r="D70" s="168" t="s">
        <v>165</v>
      </c>
      <c r="E70" s="168" t="s">
        <v>103</v>
      </c>
      <c r="F70" s="169">
        <v>42</v>
      </c>
      <c r="G70" s="170"/>
      <c r="H70" s="170"/>
      <c r="I70" s="170">
        <f t="shared" si="6"/>
        <v>0</v>
      </c>
      <c r="J70" s="168">
        <f t="shared" si="7"/>
        <v>50.4</v>
      </c>
      <c r="K70" s="1">
        <f t="shared" si="8"/>
        <v>0</v>
      </c>
      <c r="L70" s="1"/>
      <c r="M70" s="1">
        <f>ROUND(F70*(G70+H70),2)</f>
        <v>0</v>
      </c>
      <c r="N70" s="1">
        <v>1.2</v>
      </c>
      <c r="O70" s="1"/>
      <c r="P70" s="167">
        <f t="shared" si="9"/>
        <v>0</v>
      </c>
      <c r="Q70" s="173"/>
      <c r="R70" s="173">
        <v>0</v>
      </c>
      <c r="S70" s="167">
        <f t="shared" si="10"/>
        <v>0</v>
      </c>
      <c r="X70">
        <v>0</v>
      </c>
      <c r="Z70">
        <v>0</v>
      </c>
    </row>
    <row r="71" spans="1:26" ht="24.95" customHeight="1" x14ac:dyDescent="0.25">
      <c r="A71" s="171"/>
      <c r="B71" s="168" t="s">
        <v>163</v>
      </c>
      <c r="C71" s="172" t="s">
        <v>166</v>
      </c>
      <c r="D71" s="168" t="s">
        <v>167</v>
      </c>
      <c r="E71" s="168" t="s">
        <v>144</v>
      </c>
      <c r="F71" s="169">
        <v>1</v>
      </c>
      <c r="G71" s="170"/>
      <c r="H71" s="170"/>
      <c r="I71" s="170">
        <f t="shared" si="6"/>
        <v>0</v>
      </c>
      <c r="J71" s="168">
        <f t="shared" si="7"/>
        <v>1.4</v>
      </c>
      <c r="K71" s="1">
        <f t="shared" si="8"/>
        <v>0</v>
      </c>
      <c r="L71" s="1"/>
      <c r="M71" s="1">
        <f>ROUND(F71*(G71+H71),2)</f>
        <v>0</v>
      </c>
      <c r="N71" s="1">
        <v>1.4</v>
      </c>
      <c r="O71" s="1"/>
      <c r="P71" s="167">
        <f t="shared" si="9"/>
        <v>0</v>
      </c>
      <c r="Q71" s="173"/>
      <c r="R71" s="173">
        <v>0</v>
      </c>
      <c r="S71" s="167">
        <f t="shared" si="10"/>
        <v>0</v>
      </c>
      <c r="X71">
        <v>0</v>
      </c>
      <c r="Z71">
        <v>0</v>
      </c>
    </row>
    <row r="72" spans="1:26" ht="24.95" customHeight="1" x14ac:dyDescent="0.25">
      <c r="A72" s="171"/>
      <c r="B72" s="168" t="s">
        <v>163</v>
      </c>
      <c r="C72" s="172" t="s">
        <v>168</v>
      </c>
      <c r="D72" s="168" t="s">
        <v>169</v>
      </c>
      <c r="E72" s="168" t="s">
        <v>144</v>
      </c>
      <c r="F72" s="169">
        <v>12</v>
      </c>
      <c r="G72" s="170"/>
      <c r="H72" s="168"/>
      <c r="I72" s="170">
        <f t="shared" si="6"/>
        <v>0</v>
      </c>
      <c r="J72" s="168">
        <f t="shared" si="7"/>
        <v>60</v>
      </c>
      <c r="K72" s="1">
        <f t="shared" si="8"/>
        <v>0</v>
      </c>
      <c r="L72" s="1"/>
      <c r="M72" s="1">
        <f>ROUND(F72*(G72+H72),2)</f>
        <v>0</v>
      </c>
      <c r="N72" s="1">
        <v>5</v>
      </c>
      <c r="O72" s="1"/>
      <c r="P72" s="167">
        <f t="shared" si="9"/>
        <v>0</v>
      </c>
      <c r="Q72" s="173"/>
      <c r="R72" s="173">
        <v>0</v>
      </c>
      <c r="S72" s="167">
        <f t="shared" si="10"/>
        <v>0</v>
      </c>
      <c r="X72">
        <v>0</v>
      </c>
      <c r="Z72">
        <v>0</v>
      </c>
    </row>
    <row r="73" spans="1:26" x14ac:dyDescent="0.25">
      <c r="A73" s="156"/>
      <c r="B73" s="156"/>
      <c r="C73" s="156"/>
      <c r="D73" s="156" t="s">
        <v>74</v>
      </c>
      <c r="E73" s="156"/>
      <c r="F73" s="156"/>
      <c r="G73" s="159">
        <f>ROUND((SUM(L64:L72))/1,2)</f>
        <v>0</v>
      </c>
      <c r="H73" s="159">
        <f>ROUND((SUM(M64:M72))/1,2)</f>
        <v>0</v>
      </c>
      <c r="I73" s="159">
        <f>ROUND((SUM(I64:I72))/1,2)</f>
        <v>0</v>
      </c>
      <c r="J73" s="156"/>
      <c r="K73" s="156"/>
      <c r="L73" s="156">
        <f>ROUND((SUM(L64:L72))/1,2)</f>
        <v>0</v>
      </c>
      <c r="M73" s="156">
        <f>ROUND((SUM(M64:M72))/1,2)</f>
        <v>0</v>
      </c>
      <c r="N73" s="156"/>
      <c r="O73" s="156"/>
      <c r="P73" s="174">
        <f>ROUND((SUM(P64:P72))/1,2)</f>
        <v>0</v>
      </c>
      <c r="S73" s="167">
        <f>ROUND((SUM(S64:S72))/1,2)</f>
        <v>0</v>
      </c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S74" s="1"/>
    </row>
    <row r="75" spans="1:26" x14ac:dyDescent="0.25">
      <c r="A75" s="156"/>
      <c r="B75" s="156"/>
      <c r="C75" s="156"/>
      <c r="D75" s="2" t="s">
        <v>73</v>
      </c>
      <c r="E75" s="156"/>
      <c r="F75" s="156"/>
      <c r="G75" s="159">
        <f>ROUND((SUM(L63:L74))/2,2)</f>
        <v>0</v>
      </c>
      <c r="H75" s="159">
        <f>ROUND((SUM(M63:M74))/2,2)</f>
        <v>0</v>
      </c>
      <c r="I75" s="159">
        <f>ROUND((SUM(I63:I74))/2,2)</f>
        <v>0</v>
      </c>
      <c r="J75" s="156"/>
      <c r="K75" s="156"/>
      <c r="L75" s="156">
        <f>ROUND((SUM(L63:L74))/2,2)</f>
        <v>0</v>
      </c>
      <c r="M75" s="156">
        <f>ROUND((SUM(M63:M74))/2,2)</f>
        <v>0</v>
      </c>
      <c r="N75" s="156"/>
      <c r="O75" s="156"/>
      <c r="P75" s="174">
        <f>ROUND((SUM(P63:P74))/2,2)</f>
        <v>0</v>
      </c>
      <c r="S75" s="174">
        <f>ROUND((SUM(S63:S74))/2,2)</f>
        <v>0</v>
      </c>
    </row>
    <row r="76" spans="1:26" x14ac:dyDescent="0.25">
      <c r="A76" s="176"/>
      <c r="B76" s="176" t="s">
        <v>12</v>
      </c>
      <c r="C76" s="176"/>
      <c r="D76" s="176"/>
      <c r="E76" s="176"/>
      <c r="F76" s="176" t="s">
        <v>75</v>
      </c>
      <c r="G76" s="177">
        <f>ROUND((SUM(L9:L75))/3,2)</f>
        <v>0</v>
      </c>
      <c r="H76" s="177">
        <f>ROUND((SUM(M9:M75))/3,2)</f>
        <v>0</v>
      </c>
      <c r="I76" s="177">
        <f>ROUND((SUM(I9:I75))/3,2)</f>
        <v>0</v>
      </c>
      <c r="J76" s="176"/>
      <c r="K76" s="176">
        <f>ROUND((SUM(K9:K75)),2)</f>
        <v>0</v>
      </c>
      <c r="L76" s="176">
        <f>ROUND((SUM(L9:L75))/3,2)</f>
        <v>0</v>
      </c>
      <c r="M76" s="176">
        <f>ROUND((SUM(M9:M75))/3,2)</f>
        <v>0</v>
      </c>
      <c r="N76" s="176"/>
      <c r="O76" s="176"/>
      <c r="P76" s="178">
        <f>ROUND((SUM(P9:P75))/3,2)</f>
        <v>0.02</v>
      </c>
      <c r="S76" s="178">
        <f>ROUND((SUM(S9:S75))/3,2)</f>
        <v>0.56999999999999995</v>
      </c>
      <c r="Z76">
        <f>(SUM(Z9:Z75))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Stavebné úpravy kancelárií / Vlastný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10373</vt:lpstr>
      <vt:lpstr>Rekap 10373</vt:lpstr>
      <vt:lpstr>SO 10373</vt:lpstr>
      <vt:lpstr>'Rekap 10373'!Názvy_tlače</vt:lpstr>
      <vt:lpstr>'SO 10373'!Názvy_tlače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cp:lastPrinted>2015-08-06T10:07:42Z</cp:lastPrinted>
  <dcterms:created xsi:type="dcterms:W3CDTF">2015-08-06T09:36:57Z</dcterms:created>
  <dcterms:modified xsi:type="dcterms:W3CDTF">2015-08-06T10:08:06Z</dcterms:modified>
</cp:coreProperties>
</file>